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0" activeTab="0"/>
  </bookViews>
  <sheets>
    <sheet name="Лист1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externalReferences>
    <externalReference r:id="rId11"/>
  </externalReferences>
  <definedNames>
    <definedName name="_xlnm.Print_Area" localSheetId="0">'Лист1'!$A$1:$R$10</definedName>
  </definedNames>
  <calcPr fullCalcOnLoad="1" refMode="R1C1"/>
</workbook>
</file>

<file path=xl/sharedStrings.xml><?xml version="1.0" encoding="utf-8"?>
<sst xmlns="http://schemas.openxmlformats.org/spreadsheetml/2006/main" count="446" uniqueCount="207">
  <si>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</si>
  <si>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</si>
  <si>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</si>
  <si>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</si>
  <si>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</si>
  <si>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</si>
  <si>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</si>
  <si>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</si>
  <si>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</si>
  <si>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</si>
  <si>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</si>
  <si>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</si>
  <si>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</si>
  <si>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</si>
  <si>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</si>
  <si>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</si>
  <si>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</si>
  <si>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</si>
  <si>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</si>
  <si>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</si>
  <si>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</si>
  <si>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</si>
  <si>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</si>
  <si>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</si>
  <si>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</si>
  <si>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</si>
  <si>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</si>
  <si>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</si>
  <si>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</si>
  <si>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</si>
  <si>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</si>
  <si>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</si>
  <si>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</si>
  <si>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</si>
  <si>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</si>
  <si>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</si>
  <si>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</si>
  <si>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</si>
  <si>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</si>
  <si>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</si>
  <si>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</si>
  <si>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</si>
  <si>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</si>
  <si>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</si>
  <si>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</si>
  <si>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</si>
  <si>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</si>
  <si>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</si>
  <si>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</si>
  <si>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</si>
  <si>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</si>
  <si>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</si>
  <si>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</si>
  <si>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</si>
  <si>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</si>
  <si>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</si>
  <si>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Форма 4. Отчет о выполнении  сводных показателей муниципальных заданий на оказание муниципальных услуг (выполнение работ) *</t>
  </si>
  <si>
    <t>Относительное отклонение факта от плана*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</si>
  <si>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</si>
  <si>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</si>
  <si>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Капитальное строительство, реконструкция и капитальный  ремонт объектов муниципальной собственности</t>
  </si>
  <si>
    <t>11</t>
  </si>
  <si>
    <t>УКС Администрации г.Воткинска</t>
  </si>
  <si>
    <t>Строительство и реконструкция объектов коммунального хозяйства</t>
  </si>
  <si>
    <t>Строительство и реконструкция объектов, относящихся к отрасли благоустройства и содержания территории муниципального образования</t>
  </si>
  <si>
    <t>0 5</t>
  </si>
  <si>
    <t>0 2</t>
  </si>
  <si>
    <t>Строительство и реконструкция объектов в сфере  дошкольного образования</t>
  </si>
  <si>
    <t>Строительство и реконструкция объектов в сфере культуры</t>
  </si>
  <si>
    <t>Строительство и реконструкция объектов  в области физической культуры и спорта</t>
  </si>
  <si>
    <t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</t>
  </si>
  <si>
    <t>Капитальный ремонт объектов в сфере дошкольного образования</t>
  </si>
  <si>
    <t>Капитальный ремонт объектов в сфере общего и дополнительного образования</t>
  </si>
  <si>
    <t>Капитальный ремонт объектов  в сфере культуры</t>
  </si>
  <si>
    <t>Капитальный ремонт объектов  в области физической культуры и спорта</t>
  </si>
  <si>
    <t>Создание условий для реализации муниципальной программы</t>
  </si>
  <si>
    <t>03</t>
  </si>
  <si>
    <t>3</t>
  </si>
  <si>
    <t>4</t>
  </si>
  <si>
    <t>5</t>
  </si>
  <si>
    <t>0 7</t>
  </si>
  <si>
    <t>0 8</t>
  </si>
  <si>
    <t xml:space="preserve">Капитальное строительство, реконструкция и капитальный  ремонт
объектов муниципальной собственности
</t>
  </si>
  <si>
    <t xml:space="preserve"> Капитальное строительство, реконструкция и капитальный  ремонт объектов муниципальной собственности </t>
  </si>
  <si>
    <t>Строительство и реконструкция объектов социально-культурного, коммунально-бытового  назначения, и других объектов городской инфраструктуры за счет средств городского бюджета и бюджета УР</t>
  </si>
  <si>
    <t xml:space="preserve"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
</t>
  </si>
  <si>
    <t xml:space="preserve">Повышение комфортности проживания городского населения за счет строительства новых, реконструкции, модернизации объектов муниципальной собственности жилищного, социально-культурного, коммунально-бытового назначения    </t>
  </si>
  <si>
    <r>
      <rPr>
        <sz val="8"/>
        <rFont val="Times New Roman"/>
        <family val="1"/>
      </rPr>
      <t>Капитальный ремонт объектов муниципальной собственности жилищного, социально-культурного, коммунально-бытового назначения, включенных в План капитального строительства на территории города  на очередной финансовый год, согласованный Городской думой города , утвержденный постановлением Администрации города.</t>
    </r>
    <r>
      <rPr>
        <b/>
        <sz val="10"/>
        <rFont val="Times New Roman"/>
        <family val="1"/>
      </rPr>
      <t xml:space="preserve">
</t>
    </r>
  </si>
  <si>
    <t>В рамках программы  муниципальные задания на выполнение муниципальных услуг (работ)  не выдаются</t>
  </si>
  <si>
    <t xml:space="preserve">Капитальное строительство, реконструкция и капитальный  ремонт объектов муниципальной собственности </t>
  </si>
  <si>
    <t>Доля вводимых объектов капитального  строительства, осуществляемого за счет средств  консолидированного бюджета Удмуртской Республики и города, от числа объектов, запланированных к вводу в эксплуатацию в текущем году, процентов</t>
  </si>
  <si>
    <t>Ввод газовых сетей, км;</t>
  </si>
  <si>
    <t>%</t>
  </si>
  <si>
    <t>км.</t>
  </si>
  <si>
    <t>Капитальный ремонт объектов жилищного хозяйства</t>
  </si>
  <si>
    <t>Капитальный ремонт объектов коммунального хозяйства</t>
  </si>
  <si>
    <t>6</t>
  </si>
  <si>
    <t>В связи с изменением финансироввния</t>
  </si>
  <si>
    <t>Строительство и реконструкция объектов в сфере общего и дополнительного образования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</si>
  <si>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</si>
  <si>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</si>
  <si>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</si>
  <si>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</si>
  <si>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</si>
  <si>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</si>
  <si>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</si>
  <si>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</si>
  <si>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</si>
  <si>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</si>
  <si>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</si>
  <si>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</si>
  <si>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</si>
  <si>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</si>
  <si>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</si>
  <si>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Начальник Управления капитального строительства Администрации города Воткинска</t>
  </si>
  <si>
    <t>7</t>
  </si>
  <si>
    <t xml:space="preserve">Иные мероприятия </t>
  </si>
  <si>
    <t>07</t>
  </si>
  <si>
    <r>
      <t>Отчет о реализации муниципальной программы_</t>
    </r>
    <r>
      <rPr>
        <u val="single"/>
        <sz val="12"/>
        <rFont val="Times New Roman"/>
        <family val="1"/>
      </rPr>
      <t>Капитальное строительство, реконструкция и капитальный  ремонт объектов муниципальной собственности</t>
    </r>
    <r>
      <rPr>
        <b/>
        <sz val="12"/>
        <rFont val="Times New Roman"/>
        <family val="1"/>
      </rPr>
      <t>_________________</t>
    </r>
  </si>
  <si>
    <t xml:space="preserve">Постановление Администрации г. Воткинска </t>
  </si>
  <si>
    <t>Сводная бюджетная роспись, план на 1 января  отчетного года</t>
  </si>
  <si>
    <t>Сводная бюджетная роспись на отчетную дату</t>
  </si>
  <si>
    <t>К плану на  1 января отчетного  года
(гр15/гр13*
100)</t>
  </si>
  <si>
    <t>К плану на отчетную  дату
(гр15/гр14*
100)</t>
  </si>
  <si>
    <t>1) бюджет муниципального образования</t>
  </si>
  <si>
    <t>Всего (1+2+3)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</si>
  <si>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</si>
  <si>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</si>
  <si>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</si>
  <si>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</si>
  <si>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</si>
  <si>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Отношение фактических расходов к оценке расходов, %(гр6/гр5*100)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</si>
  <si>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</si>
  <si>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</si>
  <si>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</si>
  <si>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</si>
  <si>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Темп роста к уровню прошлого года**, %  (гр8/гр6*100)</t>
  </si>
  <si>
    <t xml:space="preserve">  </t>
  </si>
  <si>
    <t xml:space="preserve">                                Д.В. Габидуллин           </t>
  </si>
  <si>
    <t>за   2019 год</t>
  </si>
  <si>
    <r>
      <rPr>
        <u val="single"/>
        <sz val="10"/>
        <rFont val="Times New Roman"/>
        <family val="1"/>
      </rPr>
      <t xml:space="preserve">           31.12.2019 год     </t>
    </r>
    <r>
      <rPr>
        <sz val="10"/>
        <rFont val="Times New Roman"/>
        <family val="1"/>
      </rPr>
      <t xml:space="preserve"> </t>
    </r>
  </si>
  <si>
    <t>1110100820</t>
  </si>
  <si>
    <t>11101S0820</t>
  </si>
  <si>
    <t>1110160180</t>
  </si>
  <si>
    <t>1110160140</t>
  </si>
  <si>
    <t>1110360030</t>
  </si>
  <si>
    <t>УТВЕРЖДАЮ</t>
  </si>
  <si>
    <t>А.А.Гредягин</t>
  </si>
  <si>
    <t>"__________" ____________    20____г.</t>
  </si>
  <si>
    <t>111P222320</t>
  </si>
  <si>
    <t>111P22232S</t>
  </si>
  <si>
    <t>111P252320</t>
  </si>
  <si>
    <t>111E125200</t>
  </si>
  <si>
    <t>111E12520S</t>
  </si>
  <si>
    <t>11102S0830</t>
  </si>
  <si>
    <t>04</t>
  </si>
  <si>
    <t>0 3</t>
  </si>
  <si>
    <t>1110400820</t>
  </si>
  <si>
    <t>11104S0820</t>
  </si>
  <si>
    <t>Строительство и реконструкция объектов в прочих отраслях и сферах деятельности</t>
  </si>
  <si>
    <t>Реализация мероприятий по обустройству объектов муниципальной собственности</t>
  </si>
  <si>
    <t>Обустройство объектов в прочих отраслях и сферах деятельности</t>
  </si>
  <si>
    <t>Реализация мероприятий по обустройтсву объектов муниципальной собственности</t>
  </si>
  <si>
    <t xml:space="preserve">Повышение комфортности проживания городского населения за счет обустройства объектов муниципальной собственности </t>
  </si>
  <si>
    <t>Отчет о реализации муниципальной программы_Капитальное строительство, реконструкция и капитальный ремонт объектов муниципальной собственности на 2020-2024 годы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</si>
  <si>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</si>
  <si>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тыс.руб.</t>
  </si>
  <si>
    <t xml:space="preserve">Заместитель Главы Администрации города Воткинска по архитектуре, строительству, жилищно - коммунальному хозяйству и транспорту </t>
  </si>
  <si>
    <t>в знаменателе - количество целевых показателей - 3</t>
  </si>
  <si>
    <t>1110109720</t>
  </si>
  <si>
    <t>Управление ЖКХ Администрации города Воткинска</t>
  </si>
  <si>
    <t>111E155200</t>
  </si>
  <si>
    <t>Более качественное рациональное использование средств местного бюджета на материально-техническое обеспечение деятельности МКУ "УКС города Воткинска"</t>
  </si>
  <si>
    <t>Факт на начало отчетного периода (за прошлый год) 2020г.</t>
  </si>
  <si>
    <t>В связи с изменением финансирования и ответственного исполнителя (ГРБС)</t>
  </si>
  <si>
    <t>Начальник управления ЖКХ Администрации города Воткинска</t>
  </si>
  <si>
    <t>Обеспечено рациональное использование средств местного бюджета на материально-техническое обеспечение деятельности МКУ "УКС города Воткинска" (100%)</t>
  </si>
  <si>
    <t>План на конец отчетного (текущего)  периода 31.12.2021 года</t>
  </si>
  <si>
    <t>Факт на конец отчетного периода 31.12.2021 года</t>
  </si>
  <si>
    <t>в числителе - фактически кассовый расход - 377 915,18 в знаменателе - плановый расход - 384 364,32</t>
  </si>
  <si>
    <t>за  1 полугодие 2022 год</t>
  </si>
  <si>
    <t xml:space="preserve">Строительство и реконструкция объектов социально-культурного, коммунально-бытового назначения, и других объектов городской инфраструктуры за счет средств городского бюджета и бюджета УР 
</t>
  </si>
  <si>
    <t>05</t>
  </si>
  <si>
    <t>08</t>
  </si>
  <si>
    <t>2022г</t>
  </si>
  <si>
    <t>Составлены дефектные ведомости, составлены сметы для благоустройства дворовых (18 объектов) и общественных (2 объекта) территорий в г.Воткинске, выполнены работы по техническому надзору (20%)</t>
  </si>
  <si>
    <t>Составление дефектных ведомостей, составление смет, технический надзор, приемка выполненных работ на объектах благоустройства дворовых (18 объектов) и общественных (2 объекта) территорий в г.Воткинске</t>
  </si>
  <si>
    <t>Технический осмотр и экспертное заключение ДДУ 42 (устройство ливневой канализации)</t>
  </si>
  <si>
    <t xml:space="preserve">Технический осмотр и экспертное заключение ДДУ 42 (устройство ливневой канализации) (100%) </t>
  </si>
  <si>
    <t>1) СМР объекта "Здание общеобразовательной школы на 825 мест в мкр.Южный г.Воткинска УР" 2) Сопровождение и оказание услуг технического надзора на объектах: МБОУ СОШ 6, МБОУ СОШ 10, Воткинский лицей, МБОУ СОШ 12, МБОУ СОШ 15</t>
  </si>
  <si>
    <t>1) Выполнены СМР объекта: "Здание общеобразовательной школы на 825 мест в мкр.Южный г.Воткинска УР" (50%) 2) Сопровождение и оказание услуг технического надзора на объектах: МБОУ СОШ 6, МБОУ СОШ 10, Воткинский лицей, МБОУ СОШ 12, МБОУ СОШ 15 (100%)</t>
  </si>
  <si>
    <t>1) Выполнено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 (15%) 2) Сопровождение технической документации  и технический надзор объекта "Реконструкция участка автомобильной дороги от ул.3км Камской ж/д до ул. 6км Камской железной дороги, площадка "Сива в г.Воткинске" (50%) 3) Технический осмотр за волненными работами на объектах дорожного фонда по наказам избирателей (100%)</t>
  </si>
  <si>
    <t>1) 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 2) Сопровождение технической документации  и технический надзор объекта "Реконструкция участка автомобильной дороги от ул.3км Камской ж/д до ул. 6км Камской железной дороги, площадка "Сива в г.Воткинске" 3) Технический осмотр за волненными работами на объектах дорожного фонда по наказам избирателей</t>
  </si>
  <si>
    <t>1) Сопровождение технической документации и технический надзор при выполнении СМР объекта: "Реконструкция здания МАУ ДО "Детская школа искусств №2" города Воткинска (Удмуртская республика, г.Воткинск, ул.Ленина, д.81)" (доп.работы)</t>
  </si>
  <si>
    <t>1) Выполнено сопровождение технической документации и технический надзор при выполнении СМР объекта: "Реконструкция здания МАУ ДО "Детская школа искусств №2" города Воткинска (Удмуртская республика, г.Воткинск, ул.Ленина, д.81)" (доп.работы) (100%)</t>
  </si>
  <si>
    <t>1)  Технический надзор за устройством спортивных площадок в г.Воткинске (3 шт.)</t>
  </si>
  <si>
    <t>1) Технический надзор за устройством спортивных площадок в г.Воткинске (3 шт.) (100%)</t>
  </si>
  <si>
    <t>1) Сопровождение при техническом надзоре на объекте ЗАГС 2) Сопровождение и ПИР на объекте: Строительство приюта для безнадзорных животных</t>
  </si>
  <si>
    <t xml:space="preserve"> 1) Сопровождение при техническом надзоре на объекте ЗАГС (100%) 2) Сопровождение и ПИР на объекте: Строительство приюта для безнадзорных животных (10%)</t>
  </si>
  <si>
    <t>1) Капитальный ремонт газопроводов и технических устройств в г.Воткинске УР ГРПШ 14 штук, 2) Экспертиза ПИР по объектам: "Капитальный ремонт газопроводов и технических устройств в г.Воткинске УР (4 шт.)"</t>
  </si>
  <si>
    <t>1) Выполнена экспертиза ПИР по объектам: "Капитальный ремонт газопроводов и технических устройств в г.Воткинске УР" (4 шт.) (80%)</t>
  </si>
  <si>
    <t>графа 9   СРмп = 48 676,64/308 599,13 = 0,158</t>
  </si>
  <si>
    <t>в числителе - количество выполненных мероприятий - 1, в знаменателе - количество запланированных мероприятий - 3</t>
  </si>
  <si>
    <r>
      <t xml:space="preserve">графа 10    Эбс = СМмп/СРмп = 0,33/0,158 = 2,110           графа 6  Эмп = СПмп </t>
    </r>
    <r>
      <rPr>
        <sz val="11"/>
        <color theme="1"/>
        <rFont val="Calibri"/>
        <family val="2"/>
      </rPr>
      <t xml:space="preserve">х </t>
    </r>
    <r>
      <rPr>
        <b/>
        <sz val="11"/>
        <color indexed="8"/>
        <rFont val="Calibri"/>
        <family val="2"/>
      </rPr>
      <t>Эбс = 0,33*2,110 = 0,6963</t>
    </r>
  </si>
  <si>
    <t>графа 8  СМмп = 1/3 = 0,33</t>
  </si>
  <si>
    <r>
      <t xml:space="preserve"> в числителе - (1 показатель - факт/план = 0%/0%=1)+(2 показатель - факт/план = 0км./0км.=1) + (3 показатель - факт/план = 0 тыс.руб./0 тыс.руб.)= </t>
    </r>
    <r>
      <rPr>
        <b/>
        <sz val="11"/>
        <color indexed="8"/>
        <rFont val="Calibri"/>
        <family val="2"/>
      </rPr>
      <t>1+0+0 = 1</t>
    </r>
  </si>
  <si>
    <t>графа 7 СПмп = 1/3 = 0,33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</si>
</sst>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_ ;\-0.00\ "/>
    <numFmt numFmtId="183" formatCode="0000"/>
    <numFmt numFmtId="184" formatCode="000000"/>
    <numFmt numFmtId="185" formatCode="#,##0.00\ &quot;₽&quot;"/>
    <numFmt numFmtId="186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Calibri"/>
      <family val="2"/>
    </font>
    <font>
      <b/>
      <i/>
      <sz val="8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.5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justify" vertical="top"/>
    </xf>
    <xf numFmtId="0" fontId="3" fillId="34" borderId="10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60" applyNumberFormat="1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2" fontId="7" fillId="0" borderId="10" xfId="6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" fontId="7" fillId="0" borderId="12" xfId="6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42" applyFont="1" applyBorder="1" applyAlignment="1">
      <alignment horizontal="center" vertical="center"/>
    </xf>
    <xf numFmtId="0" fontId="32" fillId="0" borderId="14" xfId="42" applyFont="1" applyBorder="1" applyAlignment="1">
      <alignment vertical="center" wrapText="1"/>
    </xf>
    <xf numFmtId="0" fontId="14" fillId="3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3" fontId="7" fillId="35" borderId="10" xfId="0" applyNumberFormat="1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/>
    </xf>
    <xf numFmtId="3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>
      <alignment horizontal="center" vertical="top"/>
    </xf>
    <xf numFmtId="178" fontId="7" fillId="35" borderId="10" xfId="0" applyNumberFormat="1" applyFont="1" applyFill="1" applyBorder="1" applyAlignment="1">
      <alignment horizontal="center" vertical="top"/>
    </xf>
    <xf numFmtId="4" fontId="26" fillId="35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49" fontId="7" fillId="35" borderId="13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1" xfId="0" applyNumberFormat="1" applyFont="1" applyFill="1" applyBorder="1" applyAlignment="1">
      <alignment horizontal="center" vertical="top"/>
    </xf>
    <xf numFmtId="0" fontId="7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center"/>
    </xf>
    <xf numFmtId="4" fontId="78" fillId="35" borderId="10" xfId="0" applyNumberFormat="1" applyFont="1" applyFill="1" applyBorder="1" applyAlignment="1">
      <alignment horizontal="center" vertical="center"/>
    </xf>
    <xf numFmtId="4" fontId="79" fillId="0" borderId="10" xfId="60" applyNumberFormat="1" applyFont="1" applyFill="1" applyBorder="1" applyAlignment="1">
      <alignment horizontal="center" vertical="top"/>
    </xf>
    <xf numFmtId="4" fontId="79" fillId="0" borderId="10" xfId="0" applyNumberFormat="1" applyFont="1" applyFill="1" applyBorder="1" applyAlignment="1">
      <alignment horizontal="center" vertical="center"/>
    </xf>
    <xf numFmtId="4" fontId="79" fillId="0" borderId="10" xfId="6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top"/>
    </xf>
    <xf numFmtId="2" fontId="79" fillId="0" borderId="10" xfId="60" applyNumberFormat="1" applyFont="1" applyFill="1" applyBorder="1" applyAlignment="1">
      <alignment horizontal="center" vertical="top"/>
    </xf>
    <xf numFmtId="2" fontId="79" fillId="0" borderId="10" xfId="0" applyNumberFormat="1" applyFont="1" applyFill="1" applyBorder="1" applyAlignment="1">
      <alignment horizontal="right" vertical="center"/>
    </xf>
    <xf numFmtId="0" fontId="32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3" xfId="60" applyNumberFormat="1" applyFont="1" applyFill="1" applyBorder="1" applyAlignment="1">
      <alignment horizontal="center" vertical="top"/>
    </xf>
    <xf numFmtId="49" fontId="7" fillId="0" borderId="11" xfId="60" applyNumberFormat="1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5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vertical="top"/>
    </xf>
    <xf numFmtId="0" fontId="7" fillId="35" borderId="11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 wrapText="1"/>
    </xf>
    <xf numFmtId="49" fontId="7" fillId="35" borderId="13" xfId="0" applyNumberFormat="1" applyFont="1" applyFill="1" applyBorder="1" applyAlignment="1">
      <alignment vertical="top"/>
    </xf>
    <xf numFmtId="0" fontId="7" fillId="35" borderId="13" xfId="0" applyFont="1" applyFill="1" applyBorder="1" applyAlignment="1">
      <alignment vertical="top" wrapText="1"/>
    </xf>
    <xf numFmtId="178" fontId="79" fillId="0" borderId="10" xfId="0" applyNumberFormat="1" applyFont="1" applyFill="1" applyBorder="1" applyAlignment="1">
      <alignment horizontal="center" vertical="top"/>
    </xf>
    <xf numFmtId="4" fontId="79" fillId="0" borderId="12" xfId="60" applyNumberFormat="1" applyFont="1" applyFill="1" applyBorder="1" applyAlignment="1">
      <alignment horizontal="center" vertical="center"/>
    </xf>
    <xf numFmtId="4" fontId="79" fillId="0" borderId="11" xfId="6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49" fontId="7" fillId="11" borderId="10" xfId="0" applyNumberFormat="1" applyFont="1" applyFill="1" applyBorder="1" applyAlignment="1">
      <alignment vertical="top"/>
    </xf>
    <xf numFmtId="0" fontId="7" fillId="11" borderId="10" xfId="0" applyFont="1" applyFill="1" applyBorder="1" applyAlignment="1">
      <alignment vertical="top" wrapText="1"/>
    </xf>
    <xf numFmtId="49" fontId="7" fillId="11" borderId="10" xfId="0" applyNumberFormat="1" applyFont="1" applyFill="1" applyBorder="1" applyAlignment="1">
      <alignment horizontal="center" vertical="top"/>
    </xf>
    <xf numFmtId="0" fontId="8" fillId="11" borderId="0" xfId="0" applyFont="1" applyFill="1" applyAlignment="1">
      <alignment/>
    </xf>
    <xf numFmtId="4" fontId="78" fillId="35" borderId="10" xfId="6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0" fontId="81" fillId="0" borderId="12" xfId="0" applyFont="1" applyFill="1" applyBorder="1" applyAlignment="1">
      <alignment horizontal="left" vertical="top" wrapText="1"/>
    </xf>
    <xf numFmtId="0" fontId="81" fillId="0" borderId="11" xfId="0" applyFont="1" applyFill="1" applyBorder="1" applyAlignment="1">
      <alignment horizontal="left" vertical="top" wrapText="1"/>
    </xf>
    <xf numFmtId="49" fontId="82" fillId="0" borderId="12" xfId="0" applyNumberFormat="1" applyFont="1" applyFill="1" applyBorder="1" applyAlignment="1">
      <alignment horizontal="center" vertical="top"/>
    </xf>
    <xf numFmtId="49" fontId="82" fillId="0" borderId="11" xfId="0" applyNumberFormat="1" applyFont="1" applyFill="1" applyBorder="1" applyAlignment="1">
      <alignment horizontal="center" vertical="top"/>
    </xf>
    <xf numFmtId="4" fontId="78" fillId="11" borderId="10" xfId="0" applyNumberFormat="1" applyFont="1" applyFill="1" applyBorder="1" applyAlignment="1">
      <alignment horizontal="center" vertical="center"/>
    </xf>
    <xf numFmtId="4" fontId="79" fillId="0" borderId="10" xfId="0" applyNumberFormat="1" applyFont="1" applyFill="1" applyBorder="1" applyAlignment="1">
      <alignment horizontal="center" vertical="top"/>
    </xf>
    <xf numFmtId="4" fontId="79" fillId="0" borderId="10" xfId="60" applyNumberFormat="1" applyFont="1" applyFill="1" applyBorder="1" applyAlignment="1">
      <alignment horizontal="center" vertical="center" wrapText="1"/>
    </xf>
    <xf numFmtId="4" fontId="79" fillId="0" borderId="11" xfId="60" applyNumberFormat="1" applyFont="1" applyFill="1" applyBorder="1" applyAlignment="1">
      <alignment horizontal="center" vertical="center" wrapText="1"/>
    </xf>
    <xf numFmtId="4" fontId="79" fillId="0" borderId="10" xfId="60" applyNumberFormat="1" applyFont="1" applyFill="1" applyBorder="1" applyAlignment="1">
      <alignment horizontal="center" vertical="top" wrapText="1"/>
    </xf>
    <xf numFmtId="178" fontId="79" fillId="0" borderId="12" xfId="0" applyNumberFormat="1" applyFont="1" applyFill="1" applyBorder="1" applyAlignment="1">
      <alignment horizontal="center" vertical="top"/>
    </xf>
    <xf numFmtId="178" fontId="79" fillId="0" borderId="12" xfId="0" applyNumberFormat="1" applyFont="1" applyFill="1" applyBorder="1" applyAlignment="1">
      <alignment horizontal="center" vertical="center"/>
    </xf>
    <xf numFmtId="178" fontId="79" fillId="35" borderId="10" xfId="0" applyNumberFormat="1" applyFont="1" applyFill="1" applyBorder="1" applyAlignment="1">
      <alignment horizontal="center" vertical="center"/>
    </xf>
    <xf numFmtId="178" fontId="7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lavbuh\AppData\Local\Keysystems\Budget\ReportManager\%20&#1057;&#1086;&#1089;&#1090;&#1086;&#1103;&#1085;&#1080;&#1077;%20&#1089;&#1095;&#1077;&#1090;&#1072;%20&#1055;&#1041;&#105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H13">
            <v>3000000</v>
          </cell>
          <cell r="N13">
            <v>0</v>
          </cell>
        </row>
        <row r="22">
          <cell r="H22">
            <v>202683.34</v>
          </cell>
          <cell r="N22">
            <v>0</v>
          </cell>
        </row>
        <row r="24">
          <cell r="H24">
            <v>17903000</v>
          </cell>
          <cell r="N24">
            <v>0</v>
          </cell>
        </row>
        <row r="35">
          <cell r="H35">
            <v>2848579.15</v>
          </cell>
          <cell r="N35">
            <v>510471.92</v>
          </cell>
        </row>
        <row r="36">
          <cell r="H36">
            <v>8051451.68</v>
          </cell>
          <cell r="N36">
            <v>4323258.91</v>
          </cell>
        </row>
        <row r="46">
          <cell r="H46">
            <v>217922800.1399401</v>
          </cell>
          <cell r="N46">
            <v>33103418.944038305</v>
          </cell>
        </row>
        <row r="47">
          <cell r="H47">
            <v>51117693.85998595</v>
          </cell>
          <cell r="N47">
            <v>7764999.505391701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8" max="18" width="13.8515625" style="0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87" t="s">
        <v>146</v>
      </c>
      <c r="P1" s="188"/>
      <c r="Q1" s="188"/>
      <c r="R1" s="140"/>
    </row>
    <row r="2" spans="1:18" ht="7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89" t="s">
        <v>167</v>
      </c>
      <c r="P2" s="190"/>
      <c r="Q2" s="190"/>
      <c r="R2" s="190"/>
    </row>
    <row r="3" spans="1:18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41"/>
      <c r="P3" s="141"/>
      <c r="Q3" s="189" t="s">
        <v>147</v>
      </c>
      <c r="R3" s="189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91" t="s">
        <v>148</v>
      </c>
      <c r="P4" s="192"/>
      <c r="Q4" s="192"/>
      <c r="R4" s="192"/>
    </row>
    <row r="5" spans="1:17" ht="5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93" t="s">
        <v>164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ht="15.75">
      <c r="A7" s="193" t="s">
        <v>180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</sheetData>
  <sheetProtection/>
  <mergeCells count="6">
    <mergeCell ref="O1:Q1"/>
    <mergeCell ref="O2:R2"/>
    <mergeCell ref="Q3:R3"/>
    <mergeCell ref="O4:R4"/>
    <mergeCell ref="A6:Q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57"/>
  <sheetViews>
    <sheetView zoomScale="110" zoomScaleNormal="110" workbookViewId="0" topLeftCell="A8">
      <pane ySplit="5" topLeftCell="A13" activePane="bottomLeft" state="frozen"/>
      <selection pane="topLeft" activeCell="A8" sqref="A8"/>
      <selection pane="bottomLeft" activeCell="N15" sqref="N15"/>
    </sheetView>
  </sheetViews>
  <sheetFormatPr defaultColWidth="9.140625" defaultRowHeight="15"/>
  <cols>
    <col min="1" max="5" width="3.28125" style="55" customWidth="1"/>
    <col min="6" max="6" width="31.8515625" style="55" customWidth="1"/>
    <col min="7" max="7" width="13.421875" style="55" customWidth="1"/>
    <col min="8" max="8" width="5.421875" style="55" customWidth="1"/>
    <col min="9" max="10" width="4.00390625" style="55" customWidth="1"/>
    <col min="11" max="11" width="8.7109375" style="55" customWidth="1"/>
    <col min="12" max="12" width="4.57421875" style="55" customWidth="1"/>
    <col min="13" max="13" width="9.00390625" style="121" customWidth="1"/>
    <col min="14" max="14" width="9.421875" style="175" customWidth="1"/>
    <col min="15" max="15" width="14.28125" style="55" customWidth="1"/>
    <col min="16" max="17" width="9.57421875" style="55" customWidth="1"/>
    <col min="18" max="16384" width="9.140625" style="55" customWidth="1"/>
  </cols>
  <sheetData>
    <row r="1" spans="1:17" ht="13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2"/>
      <c r="O1" s="211" t="s">
        <v>37</v>
      </c>
      <c r="P1" s="211"/>
      <c r="Q1" s="211"/>
    </row>
    <row r="2" spans="1:17" ht="47.2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2"/>
      <c r="O2" s="212" t="s">
        <v>114</v>
      </c>
      <c r="P2" s="212"/>
      <c r="Q2" s="212"/>
    </row>
    <row r="3" spans="1:17" ht="18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2"/>
      <c r="O3" s="214" t="s">
        <v>138</v>
      </c>
      <c r="P3" s="215"/>
      <c r="Q3" s="215"/>
    </row>
    <row r="4" spans="1:17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2"/>
      <c r="O4" s="212" t="s">
        <v>140</v>
      </c>
      <c r="P4" s="212"/>
      <c r="Q4" s="212"/>
    </row>
    <row r="5" spans="1:17" ht="13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2"/>
      <c r="N5" s="176"/>
      <c r="O5" s="3"/>
      <c r="P5" s="5"/>
      <c r="Q5" s="5"/>
    </row>
    <row r="6" spans="1:17" ht="31.5" customHeight="1" hidden="1">
      <c r="A6" s="193" t="s">
        <v>118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ht="17.25" customHeight="1" hidden="1">
      <c r="A7" s="193" t="s">
        <v>139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  <row r="8" spans="1:17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63"/>
      <c r="N8" s="177"/>
      <c r="O8" s="18"/>
      <c r="P8" s="18"/>
      <c r="Q8" s="18"/>
    </row>
    <row r="9" spans="1:17" ht="13.5" customHeight="1">
      <c r="A9" s="213" t="s">
        <v>54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spans="1:17" ht="13.5" customHeight="1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64"/>
      <c r="N10" s="178"/>
      <c r="O10" s="4"/>
      <c r="P10" s="4"/>
      <c r="Q10" s="4"/>
    </row>
    <row r="11" spans="1:17" ht="37.5" customHeight="1">
      <c r="A11" s="218" t="s">
        <v>9</v>
      </c>
      <c r="B11" s="219"/>
      <c r="C11" s="219"/>
      <c r="D11" s="219"/>
      <c r="E11" s="220"/>
      <c r="F11" s="8" t="s">
        <v>23</v>
      </c>
      <c r="G11" s="216" t="s">
        <v>24</v>
      </c>
      <c r="H11" s="218" t="s">
        <v>25</v>
      </c>
      <c r="I11" s="219"/>
      <c r="J11" s="219"/>
      <c r="K11" s="219"/>
      <c r="L11" s="220"/>
      <c r="M11" s="218" t="s">
        <v>26</v>
      </c>
      <c r="N11" s="219"/>
      <c r="O11" s="220"/>
      <c r="P11" s="218" t="s">
        <v>46</v>
      </c>
      <c r="Q11" s="220"/>
    </row>
    <row r="12" spans="1:17" ht="84.75" customHeight="1">
      <c r="A12" s="8" t="s">
        <v>14</v>
      </c>
      <c r="B12" s="8" t="s">
        <v>10</v>
      </c>
      <c r="C12" s="8" t="s">
        <v>11</v>
      </c>
      <c r="D12" s="8" t="s">
        <v>12</v>
      </c>
      <c r="E12" s="8" t="s">
        <v>36</v>
      </c>
      <c r="F12" s="69" t="s">
        <v>22</v>
      </c>
      <c r="G12" s="217"/>
      <c r="H12" s="8" t="s">
        <v>27</v>
      </c>
      <c r="I12" s="8" t="s">
        <v>28</v>
      </c>
      <c r="J12" s="8" t="s">
        <v>29</v>
      </c>
      <c r="K12" s="8" t="s">
        <v>30</v>
      </c>
      <c r="L12" s="8" t="s">
        <v>31</v>
      </c>
      <c r="M12" s="65" t="s">
        <v>120</v>
      </c>
      <c r="N12" s="8" t="s">
        <v>121</v>
      </c>
      <c r="O12" s="8" t="s">
        <v>47</v>
      </c>
      <c r="P12" s="8" t="s">
        <v>122</v>
      </c>
      <c r="Q12" s="8" t="s">
        <v>123</v>
      </c>
    </row>
    <row r="13" spans="1:17" ht="24.75" customHeight="1">
      <c r="A13" s="8">
        <v>1</v>
      </c>
      <c r="B13" s="8">
        <v>2</v>
      </c>
      <c r="C13" s="8">
        <v>3</v>
      </c>
      <c r="D13" s="8">
        <v>4</v>
      </c>
      <c r="E13" s="108">
        <v>5</v>
      </c>
      <c r="F13" s="69">
        <v>6</v>
      </c>
      <c r="G13" s="24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s="147" customFormat="1" ht="37.5" customHeight="1" hidden="1">
      <c r="A14" s="283"/>
      <c r="B14" s="283"/>
      <c r="C14" s="283"/>
      <c r="D14" s="283"/>
      <c r="E14" s="283"/>
      <c r="F14" s="284"/>
      <c r="G14" s="157" t="s">
        <v>62</v>
      </c>
      <c r="H14" s="158">
        <v>940</v>
      </c>
      <c r="I14" s="158"/>
      <c r="J14" s="158"/>
      <c r="K14" s="160"/>
      <c r="L14" s="158"/>
      <c r="M14" s="165" t="e">
        <f>#REF!</f>
        <v>#REF!</v>
      </c>
      <c r="N14" s="179" t="e">
        <f>#REF!</f>
        <v>#REF!</v>
      </c>
      <c r="O14" s="165" t="e">
        <f>#REF!</f>
        <v>#REF!</v>
      </c>
      <c r="P14" s="164" t="e">
        <f>O14/M14*100</f>
        <v>#REF!</v>
      </c>
      <c r="Q14" s="164" t="e">
        <f>O14/N14*100</f>
        <v>#REF!</v>
      </c>
    </row>
    <row r="15" spans="1:17" s="295" customFormat="1" ht="37.5" customHeight="1">
      <c r="A15" s="292" t="s">
        <v>61</v>
      </c>
      <c r="B15" s="292" t="s">
        <v>8</v>
      </c>
      <c r="C15" s="292"/>
      <c r="D15" s="292"/>
      <c r="E15" s="292"/>
      <c r="F15" s="293" t="s">
        <v>60</v>
      </c>
      <c r="G15" s="288" t="s">
        <v>170</v>
      </c>
      <c r="H15" s="289">
        <v>935</v>
      </c>
      <c r="I15" s="289"/>
      <c r="J15" s="289"/>
      <c r="K15" s="294"/>
      <c r="L15" s="289"/>
      <c r="M15" s="302">
        <f>M16+M38+M48+M54</f>
        <v>297641.2</v>
      </c>
      <c r="N15" s="302">
        <f>N16+N38+N48+N54</f>
        <v>308599.12367</v>
      </c>
      <c r="O15" s="302">
        <f>O16+O38+O48+O54</f>
        <v>48676.64099</v>
      </c>
      <c r="P15" s="302">
        <f>O15/M15*100</f>
        <v>16.354134101730537</v>
      </c>
      <c r="Q15" s="302">
        <f>O15/N15*100</f>
        <v>15.773421651725847</v>
      </c>
    </row>
    <row r="16" spans="1:17" s="291" customFormat="1" ht="67.5">
      <c r="A16" s="174" t="s">
        <v>61</v>
      </c>
      <c r="B16" s="174" t="s">
        <v>8</v>
      </c>
      <c r="C16" s="174" t="s">
        <v>21</v>
      </c>
      <c r="D16" s="174"/>
      <c r="E16" s="174"/>
      <c r="F16" s="290" t="s">
        <v>181</v>
      </c>
      <c r="G16" s="157" t="s">
        <v>170</v>
      </c>
      <c r="H16" s="158">
        <v>935</v>
      </c>
      <c r="I16" s="158"/>
      <c r="J16" s="158"/>
      <c r="K16" s="173"/>
      <c r="L16" s="158"/>
      <c r="M16" s="296">
        <f>M17+M18+M19+M20+M21+M22+M23+M24+M25+M26+M27+M28+M29+M30+M31+M36+M37</f>
        <v>275218.175</v>
      </c>
      <c r="N16" s="296">
        <f>N17+N18+N19+N20+N21+N22+N23+N24+N25+N26+N27+N28+N29+N30+N31+N36+N37</f>
        <v>283221.29867</v>
      </c>
      <c r="O16" s="296">
        <f>O17+O18+O19+O20+O21+O22+O23+O24+O25+O26+O27+O28+O29+O30+O31+O36+O37</f>
        <v>45706.71995</v>
      </c>
      <c r="P16" s="309">
        <f>O16/M16*100</f>
        <v>16.6074496896871</v>
      </c>
      <c r="Q16" s="309">
        <f>O16/N16*100</f>
        <v>16.138164807744896</v>
      </c>
    </row>
    <row r="17" spans="1:17" ht="12" customHeight="1">
      <c r="A17" s="195" t="s">
        <v>61</v>
      </c>
      <c r="B17" s="195" t="s">
        <v>8</v>
      </c>
      <c r="C17" s="195" t="s">
        <v>21</v>
      </c>
      <c r="D17" s="195" t="s">
        <v>8</v>
      </c>
      <c r="E17" s="195"/>
      <c r="F17" s="207" t="s">
        <v>63</v>
      </c>
      <c r="G17" s="198" t="s">
        <v>170</v>
      </c>
      <c r="H17" s="201">
        <v>935</v>
      </c>
      <c r="I17" s="196" t="s">
        <v>182</v>
      </c>
      <c r="J17" s="196" t="s">
        <v>13</v>
      </c>
      <c r="K17" s="133" t="s">
        <v>169</v>
      </c>
      <c r="L17" s="201">
        <v>414</v>
      </c>
      <c r="M17" s="180">
        <v>0</v>
      </c>
      <c r="N17" s="180">
        <v>0</v>
      </c>
      <c r="O17" s="180">
        <v>0</v>
      </c>
      <c r="P17" s="285">
        <v>0</v>
      </c>
      <c r="Q17" s="285">
        <v>0</v>
      </c>
    </row>
    <row r="18" spans="1:17" ht="12.75" customHeight="1">
      <c r="A18" s="196"/>
      <c r="B18" s="196"/>
      <c r="C18" s="196"/>
      <c r="D18" s="196"/>
      <c r="E18" s="196"/>
      <c r="F18" s="281"/>
      <c r="G18" s="200"/>
      <c r="H18" s="202"/>
      <c r="I18" s="196"/>
      <c r="J18" s="196"/>
      <c r="K18" s="133" t="s">
        <v>141</v>
      </c>
      <c r="L18" s="202"/>
      <c r="M18" s="180">
        <v>0</v>
      </c>
      <c r="N18" s="180">
        <v>0</v>
      </c>
      <c r="O18" s="180">
        <v>0</v>
      </c>
      <c r="P18" s="285">
        <v>0</v>
      </c>
      <c r="Q18" s="285">
        <v>0</v>
      </c>
    </row>
    <row r="19" spans="1:17" ht="15" customHeight="1">
      <c r="A19" s="196"/>
      <c r="B19" s="196"/>
      <c r="C19" s="196"/>
      <c r="D19" s="196"/>
      <c r="E19" s="196"/>
      <c r="F19" s="281"/>
      <c r="G19" s="200"/>
      <c r="H19" s="202"/>
      <c r="I19" s="196"/>
      <c r="J19" s="196"/>
      <c r="K19" s="135" t="s">
        <v>142</v>
      </c>
      <c r="L19" s="202"/>
      <c r="M19" s="180">
        <v>28.125</v>
      </c>
      <c r="N19" s="180">
        <v>22.6585</v>
      </c>
      <c r="O19" s="180">
        <v>0</v>
      </c>
      <c r="P19" s="285">
        <v>0</v>
      </c>
      <c r="Q19" s="285">
        <f>O19/N19*100</f>
        <v>0</v>
      </c>
    </row>
    <row r="20" spans="1:17" ht="15">
      <c r="A20" s="197"/>
      <c r="B20" s="197"/>
      <c r="C20" s="197"/>
      <c r="D20" s="197"/>
      <c r="E20" s="197"/>
      <c r="F20" s="208"/>
      <c r="G20" s="200"/>
      <c r="H20" s="202"/>
      <c r="I20" s="196"/>
      <c r="J20" s="196"/>
      <c r="K20" s="60" t="s">
        <v>143</v>
      </c>
      <c r="L20" s="202"/>
      <c r="M20" s="303">
        <v>0</v>
      </c>
      <c r="N20" s="181">
        <v>202.68334</v>
      </c>
      <c r="O20" s="181">
        <v>0</v>
      </c>
      <c r="P20" s="285">
        <v>0</v>
      </c>
      <c r="Q20" s="285">
        <f>O20/N20*100</f>
        <v>0</v>
      </c>
    </row>
    <row r="21" spans="1:17" ht="12.75" customHeight="1">
      <c r="A21" s="195" t="s">
        <v>61</v>
      </c>
      <c r="B21" s="195" t="s">
        <v>8</v>
      </c>
      <c r="C21" s="195" t="s">
        <v>21</v>
      </c>
      <c r="D21" s="195" t="s">
        <v>77</v>
      </c>
      <c r="E21" s="195"/>
      <c r="F21" s="207" t="s">
        <v>67</v>
      </c>
      <c r="G21" s="198" t="s">
        <v>170</v>
      </c>
      <c r="H21" s="201">
        <v>935</v>
      </c>
      <c r="I21" s="297" t="s">
        <v>117</v>
      </c>
      <c r="J21" s="297" t="s">
        <v>21</v>
      </c>
      <c r="K21" s="133" t="s">
        <v>142</v>
      </c>
      <c r="L21" s="201">
        <v>414</v>
      </c>
      <c r="M21" s="181">
        <v>28.125</v>
      </c>
      <c r="N21" s="181">
        <v>0</v>
      </c>
      <c r="O21" s="181">
        <v>0</v>
      </c>
      <c r="P21" s="285">
        <v>0</v>
      </c>
      <c r="Q21" s="285">
        <v>0</v>
      </c>
    </row>
    <row r="22" spans="1:17" ht="12.75" customHeight="1">
      <c r="A22" s="196"/>
      <c r="B22" s="196"/>
      <c r="C22" s="196"/>
      <c r="D22" s="196"/>
      <c r="E22" s="196"/>
      <c r="F22" s="281"/>
      <c r="G22" s="200"/>
      <c r="H22" s="202"/>
      <c r="I22" s="297"/>
      <c r="J22" s="297"/>
      <c r="K22" s="133" t="s">
        <v>149</v>
      </c>
      <c r="L22" s="202"/>
      <c r="M22" s="181">
        <v>0</v>
      </c>
      <c r="N22" s="181">
        <v>0</v>
      </c>
      <c r="O22" s="181">
        <v>0</v>
      </c>
      <c r="P22" s="285">
        <v>0</v>
      </c>
      <c r="Q22" s="285">
        <v>0</v>
      </c>
    </row>
    <row r="23" spans="1:17" ht="13.5" customHeight="1">
      <c r="A23" s="196"/>
      <c r="B23" s="196"/>
      <c r="C23" s="196"/>
      <c r="D23" s="196"/>
      <c r="E23" s="196"/>
      <c r="F23" s="281"/>
      <c r="G23" s="200"/>
      <c r="H23" s="202"/>
      <c r="I23" s="297"/>
      <c r="J23" s="297"/>
      <c r="K23" s="133" t="s">
        <v>150</v>
      </c>
      <c r="L23" s="202"/>
      <c r="M23" s="182">
        <v>0</v>
      </c>
      <c r="N23" s="182">
        <v>0</v>
      </c>
      <c r="O23" s="182">
        <v>0</v>
      </c>
      <c r="P23" s="285">
        <v>0</v>
      </c>
      <c r="Q23" s="285">
        <v>0</v>
      </c>
    </row>
    <row r="24" spans="1:17" ht="13.5" customHeight="1">
      <c r="A24" s="196"/>
      <c r="B24" s="196"/>
      <c r="C24" s="196"/>
      <c r="D24" s="196"/>
      <c r="E24" s="196"/>
      <c r="F24" s="281"/>
      <c r="G24" s="200"/>
      <c r="H24" s="202"/>
      <c r="I24" s="297"/>
      <c r="J24" s="297"/>
      <c r="K24" s="132" t="s">
        <v>151</v>
      </c>
      <c r="L24" s="203"/>
      <c r="M24" s="286">
        <v>0</v>
      </c>
      <c r="N24" s="286">
        <v>0</v>
      </c>
      <c r="O24" s="286">
        <v>0</v>
      </c>
      <c r="P24" s="285">
        <v>0</v>
      </c>
      <c r="Q24" s="285">
        <v>0</v>
      </c>
    </row>
    <row r="25" spans="1:17" ht="15.75" customHeight="1">
      <c r="A25" s="197"/>
      <c r="B25" s="197"/>
      <c r="C25" s="197"/>
      <c r="D25" s="197"/>
      <c r="E25" s="197"/>
      <c r="F25" s="208"/>
      <c r="G25" s="199"/>
      <c r="H25" s="203"/>
      <c r="I25" s="297"/>
      <c r="J25" s="297"/>
      <c r="K25" s="59" t="s">
        <v>144</v>
      </c>
      <c r="L25" s="150">
        <v>247</v>
      </c>
      <c r="M25" s="286">
        <v>0</v>
      </c>
      <c r="N25" s="286">
        <v>0</v>
      </c>
      <c r="O25" s="286">
        <v>0</v>
      </c>
      <c r="P25" s="307">
        <v>0</v>
      </c>
      <c r="Q25" s="308">
        <v>0</v>
      </c>
    </row>
    <row r="26" spans="1:17" ht="15.75" customHeight="1">
      <c r="A26" s="195" t="s">
        <v>61</v>
      </c>
      <c r="B26" s="195" t="s">
        <v>8</v>
      </c>
      <c r="C26" s="195" t="s">
        <v>21</v>
      </c>
      <c r="D26" s="195" t="s">
        <v>78</v>
      </c>
      <c r="E26" s="195"/>
      <c r="F26" s="207" t="s">
        <v>98</v>
      </c>
      <c r="G26" s="198" t="s">
        <v>170</v>
      </c>
      <c r="H26" s="201">
        <v>935</v>
      </c>
      <c r="I26" s="221" t="s">
        <v>117</v>
      </c>
      <c r="J26" s="221" t="s">
        <v>13</v>
      </c>
      <c r="K26" s="59" t="s">
        <v>144</v>
      </c>
      <c r="L26" s="71">
        <v>244</v>
      </c>
      <c r="M26" s="182">
        <v>0</v>
      </c>
      <c r="N26" s="182">
        <v>0</v>
      </c>
      <c r="O26" s="182">
        <v>0</v>
      </c>
      <c r="P26" s="307">
        <v>0</v>
      </c>
      <c r="Q26" s="308">
        <v>0</v>
      </c>
    </row>
    <row r="27" spans="1:17" ht="13.5" customHeight="1">
      <c r="A27" s="196"/>
      <c r="B27" s="196"/>
      <c r="C27" s="196"/>
      <c r="D27" s="196"/>
      <c r="E27" s="196"/>
      <c r="F27" s="281"/>
      <c r="G27" s="200"/>
      <c r="H27" s="202"/>
      <c r="I27" s="221"/>
      <c r="J27" s="221"/>
      <c r="K27" s="133" t="s">
        <v>152</v>
      </c>
      <c r="L27" s="201">
        <v>414</v>
      </c>
      <c r="M27" s="304">
        <v>6066.3</v>
      </c>
      <c r="N27" s="182">
        <v>10900.03083</v>
      </c>
      <c r="O27" s="182">
        <v>4833.73083</v>
      </c>
      <c r="P27" s="307">
        <f>O27/M27*100</f>
        <v>79.6816977399733</v>
      </c>
      <c r="Q27" s="308">
        <f>O27/N27*100</f>
        <v>44.346028973571265</v>
      </c>
    </row>
    <row r="28" spans="1:17" ht="13.5" customHeight="1">
      <c r="A28" s="196"/>
      <c r="B28" s="196"/>
      <c r="C28" s="196"/>
      <c r="D28" s="196"/>
      <c r="E28" s="196"/>
      <c r="F28" s="281"/>
      <c r="G28" s="200"/>
      <c r="H28" s="202"/>
      <c r="I28" s="221"/>
      <c r="J28" s="221"/>
      <c r="K28" s="134" t="s">
        <v>153</v>
      </c>
      <c r="L28" s="202"/>
      <c r="M28" s="305">
        <v>28.125</v>
      </c>
      <c r="N28" s="287">
        <v>28.21826</v>
      </c>
      <c r="O28" s="287">
        <v>0.48342</v>
      </c>
      <c r="P28" s="307">
        <f>O28/M28*100</f>
        <v>1.7188266666666667</v>
      </c>
      <c r="Q28" s="308">
        <f>O28/N28*100</f>
        <v>1.7131460267217045</v>
      </c>
    </row>
    <row r="29" spans="1:17" ht="15" customHeight="1">
      <c r="A29" s="197"/>
      <c r="B29" s="197"/>
      <c r="C29" s="197"/>
      <c r="D29" s="197"/>
      <c r="E29" s="197"/>
      <c r="F29" s="208"/>
      <c r="G29" s="199"/>
      <c r="H29" s="203"/>
      <c r="I29" s="222"/>
      <c r="J29" s="222"/>
      <c r="K29" s="133" t="s">
        <v>171</v>
      </c>
      <c r="L29" s="203"/>
      <c r="M29" s="305">
        <v>269067.5</v>
      </c>
      <c r="N29" s="287">
        <v>269067.40674</v>
      </c>
      <c r="O29" s="287">
        <v>40872.5057</v>
      </c>
      <c r="P29" s="307">
        <f>O29/M29*100</f>
        <v>15.19042831259814</v>
      </c>
      <c r="Q29" s="308">
        <f>O29/N29*100</f>
        <v>15.19043357767042</v>
      </c>
    </row>
    <row r="30" spans="1:17" ht="15">
      <c r="A30" s="195" t="s">
        <v>61</v>
      </c>
      <c r="B30" s="195" t="s">
        <v>8</v>
      </c>
      <c r="C30" s="195" t="s">
        <v>21</v>
      </c>
      <c r="D30" s="195" t="s">
        <v>79</v>
      </c>
      <c r="E30" s="195"/>
      <c r="F30" s="207" t="s">
        <v>68</v>
      </c>
      <c r="G30" s="198" t="s">
        <v>170</v>
      </c>
      <c r="H30" s="201">
        <v>935</v>
      </c>
      <c r="I30" s="196" t="s">
        <v>183</v>
      </c>
      <c r="J30" s="196" t="s">
        <v>21</v>
      </c>
      <c r="K30" s="133" t="s">
        <v>141</v>
      </c>
      <c r="L30" s="201">
        <v>414</v>
      </c>
      <c r="M30" s="306">
        <v>0</v>
      </c>
      <c r="N30" s="182">
        <v>0</v>
      </c>
      <c r="O30" s="182">
        <v>0</v>
      </c>
      <c r="P30" s="307">
        <v>0</v>
      </c>
      <c r="Q30" s="308">
        <v>0</v>
      </c>
    </row>
    <row r="31" spans="1:17" ht="18.75" customHeight="1">
      <c r="A31" s="197"/>
      <c r="B31" s="197"/>
      <c r="C31" s="197"/>
      <c r="D31" s="197"/>
      <c r="E31" s="197"/>
      <c r="F31" s="208"/>
      <c r="G31" s="200"/>
      <c r="H31" s="202"/>
      <c r="I31" s="196"/>
      <c r="J31" s="196"/>
      <c r="K31" s="134" t="s">
        <v>142</v>
      </c>
      <c r="L31" s="202"/>
      <c r="M31" s="306">
        <v>0</v>
      </c>
      <c r="N31" s="182">
        <v>0</v>
      </c>
      <c r="O31" s="182">
        <v>0</v>
      </c>
      <c r="P31" s="307">
        <v>0</v>
      </c>
      <c r="Q31" s="308">
        <v>0</v>
      </c>
    </row>
    <row r="32" spans="1:17" ht="19.5" customHeight="1" hidden="1">
      <c r="A32" s="195" t="s">
        <v>61</v>
      </c>
      <c r="B32" s="195" t="s">
        <v>8</v>
      </c>
      <c r="C32" s="195" t="s">
        <v>21</v>
      </c>
      <c r="D32" s="195" t="s">
        <v>96</v>
      </c>
      <c r="E32" s="195"/>
      <c r="F32" s="198" t="s">
        <v>69</v>
      </c>
      <c r="G32" s="198" t="s">
        <v>62</v>
      </c>
      <c r="H32" s="201">
        <v>940</v>
      </c>
      <c r="I32" s="204">
        <v>11</v>
      </c>
      <c r="J32" s="201" t="s">
        <v>16</v>
      </c>
      <c r="K32" s="133" t="s">
        <v>141</v>
      </c>
      <c r="L32" s="209">
        <v>414</v>
      </c>
      <c r="M32" s="122">
        <v>0</v>
      </c>
      <c r="N32" s="181">
        <v>0</v>
      </c>
      <c r="O32" s="122">
        <v>0</v>
      </c>
      <c r="P32" s="146">
        <v>0</v>
      </c>
      <c r="Q32" s="148">
        <v>0</v>
      </c>
    </row>
    <row r="33" spans="1:17" ht="15" hidden="1">
      <c r="A33" s="197"/>
      <c r="B33" s="197"/>
      <c r="C33" s="197"/>
      <c r="D33" s="197"/>
      <c r="E33" s="197"/>
      <c r="F33" s="199"/>
      <c r="G33" s="199"/>
      <c r="H33" s="203"/>
      <c r="I33" s="206"/>
      <c r="J33" s="203"/>
      <c r="K33" s="133" t="s">
        <v>142</v>
      </c>
      <c r="L33" s="210"/>
      <c r="M33" s="122">
        <v>0</v>
      </c>
      <c r="N33" s="181">
        <v>0</v>
      </c>
      <c r="O33" s="122">
        <v>0</v>
      </c>
      <c r="P33" s="146">
        <v>0</v>
      </c>
      <c r="Q33" s="148">
        <v>0</v>
      </c>
    </row>
    <row r="34" spans="1:17" ht="36.75" customHeight="1" hidden="1">
      <c r="A34" s="195" t="s">
        <v>61</v>
      </c>
      <c r="B34" s="195" t="s">
        <v>8</v>
      </c>
      <c r="C34" s="195" t="s">
        <v>21</v>
      </c>
      <c r="D34" s="195" t="s">
        <v>115</v>
      </c>
      <c r="E34" s="91"/>
      <c r="F34" s="198" t="s">
        <v>159</v>
      </c>
      <c r="G34" s="198" t="s">
        <v>62</v>
      </c>
      <c r="H34" s="201">
        <v>940</v>
      </c>
      <c r="I34" s="195" t="s">
        <v>21</v>
      </c>
      <c r="J34" s="201">
        <v>13</v>
      </c>
      <c r="K34" s="195" t="s">
        <v>144</v>
      </c>
      <c r="L34" s="11">
        <v>414</v>
      </c>
      <c r="M34" s="123">
        <v>0</v>
      </c>
      <c r="N34" s="182">
        <v>0</v>
      </c>
      <c r="O34" s="123">
        <v>0</v>
      </c>
      <c r="P34" s="146">
        <v>0</v>
      </c>
      <c r="Q34" s="148">
        <v>0</v>
      </c>
    </row>
    <row r="35" spans="1:17" ht="26.25" customHeight="1" hidden="1">
      <c r="A35" s="196"/>
      <c r="B35" s="196"/>
      <c r="C35" s="196"/>
      <c r="D35" s="196"/>
      <c r="E35" s="91"/>
      <c r="F35" s="200"/>
      <c r="G35" s="200"/>
      <c r="H35" s="202"/>
      <c r="I35" s="196"/>
      <c r="J35" s="202"/>
      <c r="K35" s="196"/>
      <c r="L35" s="172">
        <v>244</v>
      </c>
      <c r="M35" s="136"/>
      <c r="N35" s="286"/>
      <c r="O35" s="136"/>
      <c r="P35" s="146">
        <v>0</v>
      </c>
      <c r="Q35" s="148">
        <v>0</v>
      </c>
    </row>
    <row r="36" spans="1:17" ht="20.25" customHeight="1">
      <c r="A36" s="195" t="s">
        <v>61</v>
      </c>
      <c r="B36" s="195" t="s">
        <v>8</v>
      </c>
      <c r="C36" s="195" t="s">
        <v>21</v>
      </c>
      <c r="D36" s="195" t="s">
        <v>115</v>
      </c>
      <c r="E36" s="195"/>
      <c r="F36" s="207" t="s">
        <v>159</v>
      </c>
      <c r="G36" s="198" t="s">
        <v>170</v>
      </c>
      <c r="H36" s="201">
        <v>935</v>
      </c>
      <c r="I36" s="195" t="s">
        <v>155</v>
      </c>
      <c r="J36" s="201">
        <v>12</v>
      </c>
      <c r="K36" s="133" t="s">
        <v>141</v>
      </c>
      <c r="L36" s="201">
        <v>414</v>
      </c>
      <c r="M36" s="182">
        <v>0</v>
      </c>
      <c r="N36" s="182">
        <v>3000</v>
      </c>
      <c r="O36" s="182">
        <v>0</v>
      </c>
      <c r="P36" s="307">
        <v>0</v>
      </c>
      <c r="Q36" s="308">
        <v>0</v>
      </c>
    </row>
    <row r="37" spans="1:17" ht="17.25" customHeight="1">
      <c r="A37" s="197"/>
      <c r="B37" s="197"/>
      <c r="C37" s="197"/>
      <c r="D37" s="197"/>
      <c r="E37" s="197"/>
      <c r="F37" s="208"/>
      <c r="G37" s="200"/>
      <c r="H37" s="203"/>
      <c r="I37" s="197"/>
      <c r="J37" s="203"/>
      <c r="K37" s="134" t="s">
        <v>142</v>
      </c>
      <c r="L37" s="203"/>
      <c r="M37" s="182">
        <v>0</v>
      </c>
      <c r="N37" s="182">
        <v>0.301</v>
      </c>
      <c r="O37" s="182">
        <v>0</v>
      </c>
      <c r="P37" s="307">
        <v>0</v>
      </c>
      <c r="Q37" s="308">
        <v>0</v>
      </c>
    </row>
    <row r="38" spans="1:17" ht="75" customHeight="1">
      <c r="A38" s="277" t="s">
        <v>61</v>
      </c>
      <c r="B38" s="277" t="s">
        <v>8</v>
      </c>
      <c r="C38" s="277" t="s">
        <v>13</v>
      </c>
      <c r="D38" s="277"/>
      <c r="E38" s="277"/>
      <c r="F38" s="282" t="s">
        <v>70</v>
      </c>
      <c r="G38" s="157" t="s">
        <v>170</v>
      </c>
      <c r="H38" s="161">
        <v>935</v>
      </c>
      <c r="I38" s="162"/>
      <c r="J38" s="161"/>
      <c r="K38" s="163"/>
      <c r="L38" s="158"/>
      <c r="M38" s="296">
        <f>M39+M40</f>
        <v>17931.125</v>
      </c>
      <c r="N38" s="296">
        <f>N39+N40</f>
        <v>17931.125</v>
      </c>
      <c r="O38" s="296">
        <f>O39+O40</f>
        <v>1.29768</v>
      </c>
      <c r="P38" s="296">
        <f>O38/M38*100</f>
        <v>0.007237025005402616</v>
      </c>
      <c r="Q38" s="296">
        <f>O38/N38*100</f>
        <v>0.007237025005402616</v>
      </c>
    </row>
    <row r="39" spans="1:17" ht="21" customHeight="1">
      <c r="A39" s="195" t="s">
        <v>61</v>
      </c>
      <c r="B39" s="195" t="s">
        <v>8</v>
      </c>
      <c r="C39" s="195" t="s">
        <v>13</v>
      </c>
      <c r="D39" s="195" t="s">
        <v>7</v>
      </c>
      <c r="E39" s="195"/>
      <c r="F39" s="207" t="s">
        <v>95</v>
      </c>
      <c r="G39" s="198" t="s">
        <v>170</v>
      </c>
      <c r="H39" s="201">
        <v>935</v>
      </c>
      <c r="I39" s="204" t="s">
        <v>65</v>
      </c>
      <c r="J39" s="201" t="s">
        <v>66</v>
      </c>
      <c r="K39" s="133" t="s">
        <v>154</v>
      </c>
      <c r="L39" s="201">
        <v>243</v>
      </c>
      <c r="M39" s="181">
        <v>28.125</v>
      </c>
      <c r="N39" s="183">
        <v>28.125</v>
      </c>
      <c r="O39" s="183">
        <v>1.29768</v>
      </c>
      <c r="P39" s="310">
        <f>O39/M39*100</f>
        <v>4.613973333333333</v>
      </c>
      <c r="Q39" s="310">
        <f>O39/N39*100</f>
        <v>4.613973333333333</v>
      </c>
    </row>
    <row r="40" spans="1:17" ht="18.75" customHeight="1">
      <c r="A40" s="197"/>
      <c r="B40" s="197"/>
      <c r="C40" s="197"/>
      <c r="D40" s="197"/>
      <c r="E40" s="197"/>
      <c r="F40" s="208"/>
      <c r="G40" s="199"/>
      <c r="H40" s="203"/>
      <c r="I40" s="206"/>
      <c r="J40" s="203"/>
      <c r="K40" s="133" t="s">
        <v>141</v>
      </c>
      <c r="L40" s="203"/>
      <c r="M40" s="181">
        <v>17903</v>
      </c>
      <c r="N40" s="181">
        <v>17903</v>
      </c>
      <c r="O40" s="181">
        <v>0</v>
      </c>
      <c r="P40" s="310">
        <v>0</v>
      </c>
      <c r="Q40" s="310">
        <v>0</v>
      </c>
    </row>
    <row r="41" spans="1:17" ht="19.5" customHeight="1" hidden="1">
      <c r="A41" s="195" t="s">
        <v>61</v>
      </c>
      <c r="B41" s="195" t="s">
        <v>8</v>
      </c>
      <c r="C41" s="195" t="s">
        <v>13</v>
      </c>
      <c r="D41" s="195" t="s">
        <v>77</v>
      </c>
      <c r="E41" s="195"/>
      <c r="F41" s="198" t="s">
        <v>71</v>
      </c>
      <c r="G41" s="198" t="s">
        <v>62</v>
      </c>
      <c r="H41" s="201">
        <v>940</v>
      </c>
      <c r="I41" s="204" t="s">
        <v>80</v>
      </c>
      <c r="J41" s="201" t="s">
        <v>16</v>
      </c>
      <c r="K41" s="195"/>
      <c r="L41" s="11">
        <v>243</v>
      </c>
      <c r="M41" s="122"/>
      <c r="N41" s="183"/>
      <c r="O41" s="151"/>
      <c r="P41" s="152"/>
      <c r="Q41" s="149"/>
    </row>
    <row r="42" spans="1:17" ht="15" hidden="1">
      <c r="A42" s="197"/>
      <c r="B42" s="197"/>
      <c r="C42" s="197"/>
      <c r="D42" s="197"/>
      <c r="E42" s="197"/>
      <c r="F42" s="199"/>
      <c r="G42" s="199"/>
      <c r="H42" s="203"/>
      <c r="I42" s="206"/>
      <c r="J42" s="203"/>
      <c r="K42" s="197"/>
      <c r="L42" s="11">
        <v>244</v>
      </c>
      <c r="M42" s="124"/>
      <c r="N42" s="184"/>
      <c r="O42" s="151"/>
      <c r="P42" s="152"/>
      <c r="Q42" s="149"/>
    </row>
    <row r="43" spans="1:17" ht="33.75" hidden="1">
      <c r="A43" s="60" t="s">
        <v>61</v>
      </c>
      <c r="B43" s="60" t="s">
        <v>8</v>
      </c>
      <c r="C43" s="60" t="s">
        <v>13</v>
      </c>
      <c r="D43" s="60" t="s">
        <v>78</v>
      </c>
      <c r="E43" s="59"/>
      <c r="F43" s="10" t="s">
        <v>72</v>
      </c>
      <c r="G43" s="65" t="s">
        <v>62</v>
      </c>
      <c r="H43" s="11">
        <v>940</v>
      </c>
      <c r="I43" s="61" t="s">
        <v>80</v>
      </c>
      <c r="J43" s="11" t="s">
        <v>66</v>
      </c>
      <c r="K43" s="60"/>
      <c r="L43" s="11">
        <v>414</v>
      </c>
      <c r="M43" s="125"/>
      <c r="N43" s="183"/>
      <c r="O43" s="151"/>
      <c r="P43" s="152"/>
      <c r="Q43" s="149"/>
    </row>
    <row r="44" spans="1:17" ht="33.75" hidden="1">
      <c r="A44" s="60" t="s">
        <v>61</v>
      </c>
      <c r="B44" s="60" t="s">
        <v>8</v>
      </c>
      <c r="C44" s="60" t="s">
        <v>13</v>
      </c>
      <c r="D44" s="60" t="s">
        <v>79</v>
      </c>
      <c r="E44" s="59"/>
      <c r="F44" s="10" t="s">
        <v>73</v>
      </c>
      <c r="G44" s="65" t="s">
        <v>62</v>
      </c>
      <c r="H44" s="11">
        <v>940</v>
      </c>
      <c r="I44" s="61" t="s">
        <v>81</v>
      </c>
      <c r="J44" s="11" t="s">
        <v>16</v>
      </c>
      <c r="K44" s="60"/>
      <c r="L44" s="11">
        <v>244</v>
      </c>
      <c r="M44" s="114"/>
      <c r="N44" s="185"/>
      <c r="O44" s="120"/>
      <c r="P44" s="153"/>
      <c r="Q44" s="149"/>
    </row>
    <row r="45" spans="1:17" ht="31.5" customHeight="1" hidden="1">
      <c r="A45" s="195" t="s">
        <v>61</v>
      </c>
      <c r="B45" s="195" t="s">
        <v>8</v>
      </c>
      <c r="C45" s="195" t="s">
        <v>13</v>
      </c>
      <c r="D45" s="195" t="s">
        <v>96</v>
      </c>
      <c r="E45" s="195"/>
      <c r="F45" s="198" t="s">
        <v>74</v>
      </c>
      <c r="G45" s="198" t="s">
        <v>62</v>
      </c>
      <c r="H45" s="201">
        <v>940</v>
      </c>
      <c r="I45" s="204">
        <v>11</v>
      </c>
      <c r="J45" s="201" t="s">
        <v>16</v>
      </c>
      <c r="K45" s="195"/>
      <c r="L45" s="11">
        <v>243</v>
      </c>
      <c r="M45" s="125"/>
      <c r="N45" s="186"/>
      <c r="O45" s="151"/>
      <c r="P45" s="152"/>
      <c r="Q45" s="149"/>
    </row>
    <row r="46" spans="1:17" ht="15" hidden="1">
      <c r="A46" s="197"/>
      <c r="B46" s="197"/>
      <c r="C46" s="197"/>
      <c r="D46" s="197"/>
      <c r="E46" s="197"/>
      <c r="F46" s="199"/>
      <c r="G46" s="199"/>
      <c r="H46" s="203"/>
      <c r="I46" s="206"/>
      <c r="J46" s="203"/>
      <c r="K46" s="197"/>
      <c r="L46" s="11">
        <v>622</v>
      </c>
      <c r="M46" s="114"/>
      <c r="N46" s="185"/>
      <c r="O46" s="120"/>
      <c r="P46" s="152"/>
      <c r="Q46" s="149"/>
    </row>
    <row r="47" spans="1:17" ht="38.25" customHeight="1" hidden="1">
      <c r="A47" s="92" t="s">
        <v>61</v>
      </c>
      <c r="B47" s="92" t="s">
        <v>8</v>
      </c>
      <c r="C47" s="92" t="s">
        <v>13</v>
      </c>
      <c r="D47" s="92" t="s">
        <v>115</v>
      </c>
      <c r="E47" s="91"/>
      <c r="F47" s="65" t="s">
        <v>116</v>
      </c>
      <c r="G47" s="65" t="s">
        <v>62</v>
      </c>
      <c r="H47" s="90">
        <v>940</v>
      </c>
      <c r="I47" s="60" t="s">
        <v>21</v>
      </c>
      <c r="J47" s="11">
        <v>13</v>
      </c>
      <c r="K47" s="60"/>
      <c r="L47" s="11">
        <v>244</v>
      </c>
      <c r="M47" s="114"/>
      <c r="N47" s="185"/>
      <c r="O47" s="120"/>
      <c r="P47" s="152"/>
      <c r="Q47" s="149"/>
    </row>
    <row r="48" spans="1:19" ht="40.5" customHeight="1">
      <c r="A48" s="277" t="s">
        <v>61</v>
      </c>
      <c r="B48" s="277" t="s">
        <v>8</v>
      </c>
      <c r="C48" s="277" t="s">
        <v>76</v>
      </c>
      <c r="D48" s="277"/>
      <c r="E48" s="277"/>
      <c r="F48" s="278" t="s">
        <v>75</v>
      </c>
      <c r="G48" s="157" t="s">
        <v>170</v>
      </c>
      <c r="H48" s="158">
        <v>935</v>
      </c>
      <c r="I48" s="159"/>
      <c r="J48" s="158"/>
      <c r="K48" s="160"/>
      <c r="L48" s="158"/>
      <c r="M48" s="296">
        <f>M51+M52+M53</f>
        <v>4491.9</v>
      </c>
      <c r="N48" s="296">
        <f>N51+N52+N53</f>
        <v>7446.700000000001</v>
      </c>
      <c r="O48" s="296">
        <f>O51+O52+O53</f>
        <v>2968.6233599999996</v>
      </c>
      <c r="P48" s="296">
        <f>O48/M48*100</f>
        <v>66.08836706070927</v>
      </c>
      <c r="Q48" s="296">
        <f>O48/N48*100</f>
        <v>39.86495172358225</v>
      </c>
      <c r="S48" s="155"/>
    </row>
    <row r="49" spans="1:17" ht="15" customHeight="1" hidden="1">
      <c r="A49" s="134"/>
      <c r="B49" s="134"/>
      <c r="C49" s="134"/>
      <c r="D49" s="134"/>
      <c r="E49" s="134"/>
      <c r="F49" s="280"/>
      <c r="G49" s="200"/>
      <c r="H49" s="75"/>
      <c r="I49" s="279"/>
      <c r="J49" s="75"/>
      <c r="K49" s="133"/>
      <c r="L49" s="154">
        <v>852</v>
      </c>
      <c r="M49" s="120"/>
      <c r="N49" s="114"/>
      <c r="O49" s="114"/>
      <c r="P49" s="149"/>
      <c r="Q49" s="149"/>
    </row>
    <row r="50" spans="1:17" ht="15" customHeight="1" hidden="1">
      <c r="A50" s="134"/>
      <c r="B50" s="134"/>
      <c r="C50" s="134"/>
      <c r="D50" s="134"/>
      <c r="E50" s="134"/>
      <c r="F50" s="280"/>
      <c r="G50" s="199"/>
      <c r="H50" s="76"/>
      <c r="I50" s="279"/>
      <c r="J50" s="75"/>
      <c r="K50" s="133"/>
      <c r="L50" s="11">
        <v>853</v>
      </c>
      <c r="M50" s="120"/>
      <c r="N50" s="114"/>
      <c r="O50" s="114"/>
      <c r="P50" s="149"/>
      <c r="Q50" s="149"/>
    </row>
    <row r="51" spans="1:17" ht="15" customHeight="1">
      <c r="A51" s="195" t="s">
        <v>61</v>
      </c>
      <c r="B51" s="195" t="s">
        <v>8</v>
      </c>
      <c r="C51" s="195" t="s">
        <v>76</v>
      </c>
      <c r="D51" s="195" t="s">
        <v>8</v>
      </c>
      <c r="E51" s="195"/>
      <c r="F51" s="281" t="s">
        <v>75</v>
      </c>
      <c r="G51" s="198" t="s">
        <v>170</v>
      </c>
      <c r="H51" s="201">
        <v>935</v>
      </c>
      <c r="I51" s="204" t="s">
        <v>16</v>
      </c>
      <c r="J51" s="201">
        <v>13</v>
      </c>
      <c r="K51" s="195" t="s">
        <v>145</v>
      </c>
      <c r="L51" s="11">
        <v>111</v>
      </c>
      <c r="M51" s="180">
        <v>3294.086</v>
      </c>
      <c r="N51" s="180">
        <v>5125.486</v>
      </c>
      <c r="O51" s="180">
        <v>2289.02897</v>
      </c>
      <c r="P51" s="310">
        <f>O51/M51*100</f>
        <v>69.48904703763047</v>
      </c>
      <c r="Q51" s="310">
        <f>O51/N51*100</f>
        <v>44.65974485151262</v>
      </c>
    </row>
    <row r="52" spans="1:17" ht="15">
      <c r="A52" s="196"/>
      <c r="B52" s="196"/>
      <c r="C52" s="196"/>
      <c r="D52" s="196"/>
      <c r="E52" s="196"/>
      <c r="F52" s="281"/>
      <c r="G52" s="200"/>
      <c r="H52" s="202"/>
      <c r="I52" s="205"/>
      <c r="J52" s="202"/>
      <c r="K52" s="196"/>
      <c r="L52" s="11">
        <v>119</v>
      </c>
      <c r="M52" s="180">
        <v>994.814</v>
      </c>
      <c r="N52" s="180">
        <v>1816.114</v>
      </c>
      <c r="O52" s="180">
        <v>640.69782</v>
      </c>
      <c r="P52" s="310">
        <f>O52/M52*100</f>
        <v>64.40378000309606</v>
      </c>
      <c r="Q52" s="310">
        <f>O52/N52*100</f>
        <v>35.278502340712095</v>
      </c>
    </row>
    <row r="53" spans="1:17" ht="14.25" customHeight="1">
      <c r="A53" s="197"/>
      <c r="B53" s="197"/>
      <c r="C53" s="197"/>
      <c r="D53" s="197"/>
      <c r="E53" s="197"/>
      <c r="F53" s="208"/>
      <c r="G53" s="199"/>
      <c r="H53" s="203"/>
      <c r="I53" s="206"/>
      <c r="J53" s="203"/>
      <c r="K53" s="197"/>
      <c r="L53" s="11">
        <v>244</v>
      </c>
      <c r="M53" s="185">
        <v>203</v>
      </c>
      <c r="N53" s="180">
        <v>505.1</v>
      </c>
      <c r="O53" s="180">
        <v>38.89657</v>
      </c>
      <c r="P53" s="310">
        <f>O53/M53*100</f>
        <v>19.160871921182267</v>
      </c>
      <c r="Q53" s="310">
        <f>O53/N53*100</f>
        <v>7.700766184913878</v>
      </c>
    </row>
    <row r="54" spans="1:17" ht="40.5" customHeight="1">
      <c r="A54" s="163" t="s">
        <v>61</v>
      </c>
      <c r="B54" s="163" t="s">
        <v>8</v>
      </c>
      <c r="C54" s="163" t="s">
        <v>155</v>
      </c>
      <c r="D54" s="163"/>
      <c r="E54" s="163"/>
      <c r="F54" s="169" t="s">
        <v>160</v>
      </c>
      <c r="G54" s="157" t="s">
        <v>170</v>
      </c>
      <c r="H54" s="158">
        <v>935</v>
      </c>
      <c r="I54" s="166"/>
      <c r="J54" s="167"/>
      <c r="K54" s="168"/>
      <c r="L54" s="158"/>
      <c r="M54" s="296">
        <f>SUM(M55:M59)</f>
        <v>0</v>
      </c>
      <c r="N54" s="296">
        <f>SUM(N55:N59)</f>
        <v>0</v>
      </c>
      <c r="O54" s="296">
        <f>SUM(O55:O59)</f>
        <v>0</v>
      </c>
      <c r="P54" s="309">
        <v>0</v>
      </c>
      <c r="Q54" s="309">
        <v>0</v>
      </c>
    </row>
    <row r="55" spans="1:17" ht="15.75" customHeight="1">
      <c r="A55" s="300">
        <v>11</v>
      </c>
      <c r="B55" s="300">
        <v>1</v>
      </c>
      <c r="C55" s="300" t="s">
        <v>155</v>
      </c>
      <c r="D55" s="300" t="s">
        <v>8</v>
      </c>
      <c r="E55" s="300"/>
      <c r="F55" s="298" t="s">
        <v>161</v>
      </c>
      <c r="G55" s="198" t="s">
        <v>170</v>
      </c>
      <c r="H55" s="201">
        <v>935</v>
      </c>
      <c r="I55" s="223" t="s">
        <v>65</v>
      </c>
      <c r="J55" s="223" t="s">
        <v>156</v>
      </c>
      <c r="K55" s="133" t="s">
        <v>157</v>
      </c>
      <c r="L55" s="201">
        <v>244</v>
      </c>
      <c r="M55" s="180">
        <v>0</v>
      </c>
      <c r="N55" s="180">
        <v>0</v>
      </c>
      <c r="O55" s="180">
        <v>0</v>
      </c>
      <c r="P55" s="310">
        <v>0</v>
      </c>
      <c r="Q55" s="310">
        <v>0</v>
      </c>
    </row>
    <row r="56" spans="1:17" ht="23.25" customHeight="1">
      <c r="A56" s="301"/>
      <c r="B56" s="301"/>
      <c r="C56" s="301"/>
      <c r="D56" s="301"/>
      <c r="E56" s="301"/>
      <c r="F56" s="299"/>
      <c r="G56" s="199"/>
      <c r="H56" s="203"/>
      <c r="I56" s="223"/>
      <c r="J56" s="223"/>
      <c r="K56" s="133" t="s">
        <v>158</v>
      </c>
      <c r="L56" s="203"/>
      <c r="M56" s="180">
        <v>0</v>
      </c>
      <c r="N56" s="180">
        <v>0</v>
      </c>
      <c r="O56" s="180">
        <v>0</v>
      </c>
      <c r="P56" s="310">
        <v>0</v>
      </c>
      <c r="Q56" s="310">
        <v>0</v>
      </c>
    </row>
    <row r="57" spans="8:17" ht="15" customHeight="1" hidden="1">
      <c r="H57" s="75"/>
      <c r="K57" s="134"/>
      <c r="L57" s="11">
        <v>242</v>
      </c>
      <c r="M57" s="114"/>
      <c r="N57" s="180"/>
      <c r="O57" s="114"/>
      <c r="P57" s="149" t="e">
        <f>O57/M57*100</f>
        <v>#DIV/0!</v>
      </c>
      <c r="Q57" s="149" t="e">
        <f>O57/N57*100</f>
        <v>#DIV/0!</v>
      </c>
    </row>
  </sheetData>
  <sheetProtection/>
  <mergeCells count="144">
    <mergeCell ref="I51:I53"/>
    <mergeCell ref="J51:J53"/>
    <mergeCell ref="A17:A20"/>
    <mergeCell ref="B17:B20"/>
    <mergeCell ref="C17:C20"/>
    <mergeCell ref="D17:D20"/>
    <mergeCell ref="E17:E20"/>
    <mergeCell ref="F36:F37"/>
    <mergeCell ref="G36:G37"/>
    <mergeCell ref="H36:H37"/>
    <mergeCell ref="A51:A53"/>
    <mergeCell ref="B51:B53"/>
    <mergeCell ref="C51:C53"/>
    <mergeCell ref="D51:D53"/>
    <mergeCell ref="E51:E53"/>
    <mergeCell ref="F51:F53"/>
    <mergeCell ref="A21:A25"/>
    <mergeCell ref="B21:B25"/>
    <mergeCell ref="C21:C25"/>
    <mergeCell ref="D21:D25"/>
    <mergeCell ref="E21:E25"/>
    <mergeCell ref="A30:A31"/>
    <mergeCell ref="B30:B31"/>
    <mergeCell ref="C30:C31"/>
    <mergeCell ref="D30:D31"/>
    <mergeCell ref="E30:E31"/>
    <mergeCell ref="F45:F46"/>
    <mergeCell ref="G45:G46"/>
    <mergeCell ref="A26:A29"/>
    <mergeCell ref="B26:B29"/>
    <mergeCell ref="C26:C29"/>
    <mergeCell ref="D26:D29"/>
    <mergeCell ref="E26:E29"/>
    <mergeCell ref="A36:A37"/>
    <mergeCell ref="B36:B37"/>
    <mergeCell ref="C36:C37"/>
    <mergeCell ref="L30:L31"/>
    <mergeCell ref="H55:H56"/>
    <mergeCell ref="F55:F56"/>
    <mergeCell ref="I55:I56"/>
    <mergeCell ref="G49:G50"/>
    <mergeCell ref="I36:I37"/>
    <mergeCell ref="J36:J37"/>
    <mergeCell ref="L36:L37"/>
    <mergeCell ref="F39:F40"/>
    <mergeCell ref="G39:G40"/>
    <mergeCell ref="L27:L29"/>
    <mergeCell ref="G30:G31"/>
    <mergeCell ref="L21:L24"/>
    <mergeCell ref="J55:J56"/>
    <mergeCell ref="L55:L56"/>
    <mergeCell ref="H30:H31"/>
    <mergeCell ref="I30:I31"/>
    <mergeCell ref="J30:J31"/>
    <mergeCell ref="H39:H40"/>
    <mergeCell ref="I39:I40"/>
    <mergeCell ref="A11:E11"/>
    <mergeCell ref="H34:H35"/>
    <mergeCell ref="G32:G33"/>
    <mergeCell ref="H32:H33"/>
    <mergeCell ref="I26:I29"/>
    <mergeCell ref="B32:B33"/>
    <mergeCell ref="O3:Q3"/>
    <mergeCell ref="A7:Q7"/>
    <mergeCell ref="E32:E33"/>
    <mergeCell ref="G11:G12"/>
    <mergeCell ref="M11:O11"/>
    <mergeCell ref="P11:Q11"/>
    <mergeCell ref="H11:L11"/>
    <mergeCell ref="F32:F33"/>
    <mergeCell ref="L32:L33"/>
    <mergeCell ref="I32:I33"/>
    <mergeCell ref="O1:Q1"/>
    <mergeCell ref="A6:Q6"/>
    <mergeCell ref="O4:Q4"/>
    <mergeCell ref="A9:Q9"/>
    <mergeCell ref="O2:Q2"/>
    <mergeCell ref="K45:K46"/>
    <mergeCell ref="H41:H42"/>
    <mergeCell ref="I41:I42"/>
    <mergeCell ref="J41:J42"/>
    <mergeCell ref="K41:K42"/>
    <mergeCell ref="H45:H46"/>
    <mergeCell ref="I45:I46"/>
    <mergeCell ref="F41:F42"/>
    <mergeCell ref="G41:G42"/>
    <mergeCell ref="J32:J33"/>
    <mergeCell ref="I34:I35"/>
    <mergeCell ref="H51:H53"/>
    <mergeCell ref="J45:J46"/>
    <mergeCell ref="J39:J40"/>
    <mergeCell ref="A32:A33"/>
    <mergeCell ref="D32:D33"/>
    <mergeCell ref="F34:F35"/>
    <mergeCell ref="G34:G35"/>
    <mergeCell ref="D34:D35"/>
    <mergeCell ref="D36:D37"/>
    <mergeCell ref="E36:E37"/>
    <mergeCell ref="E41:E42"/>
    <mergeCell ref="D41:D42"/>
    <mergeCell ref="B34:B35"/>
    <mergeCell ref="A41:A42"/>
    <mergeCell ref="A34:A35"/>
    <mergeCell ref="A39:A40"/>
    <mergeCell ref="B39:B40"/>
    <mergeCell ref="C39:C40"/>
    <mergeCell ref="D39:D40"/>
    <mergeCell ref="E39:E40"/>
    <mergeCell ref="D45:D46"/>
    <mergeCell ref="C45:C46"/>
    <mergeCell ref="B45:B46"/>
    <mergeCell ref="A45:A46"/>
    <mergeCell ref="C41:C42"/>
    <mergeCell ref="B41:B42"/>
    <mergeCell ref="L39:L40"/>
    <mergeCell ref="A55:A56"/>
    <mergeCell ref="B55:B56"/>
    <mergeCell ref="C55:C56"/>
    <mergeCell ref="D55:D56"/>
    <mergeCell ref="E55:E56"/>
    <mergeCell ref="L17:L20"/>
    <mergeCell ref="I21:I25"/>
    <mergeCell ref="J21:J25"/>
    <mergeCell ref="C34:C35"/>
    <mergeCell ref="J34:J35"/>
    <mergeCell ref="K34:K35"/>
    <mergeCell ref="C32:C33"/>
    <mergeCell ref="F30:F31"/>
    <mergeCell ref="I17:I20"/>
    <mergeCell ref="J17:J20"/>
    <mergeCell ref="G21:G25"/>
    <mergeCell ref="G26:G29"/>
    <mergeCell ref="H26:H29"/>
    <mergeCell ref="F26:F29"/>
    <mergeCell ref="F17:F20"/>
    <mergeCell ref="J26:J29"/>
    <mergeCell ref="G17:G20"/>
    <mergeCell ref="H17:H20"/>
    <mergeCell ref="F21:F25"/>
    <mergeCell ref="H21:H25"/>
    <mergeCell ref="E45:E46"/>
    <mergeCell ref="K51:K53"/>
    <mergeCell ref="G55:G56"/>
    <mergeCell ref="G51:G53"/>
  </mergeCells>
  <printOptions/>
  <pageMargins left="0.3937007874015748" right="0.2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2"/>
      <c r="B1" s="12"/>
      <c r="C1" s="12"/>
      <c r="D1" s="12"/>
      <c r="E1" s="12"/>
      <c r="F1" s="12"/>
      <c r="G1" s="12"/>
    </row>
    <row r="2" spans="1:7" ht="17.25" customHeight="1">
      <c r="A2" s="224" t="s">
        <v>55</v>
      </c>
      <c r="B2" s="225"/>
      <c r="C2" s="225"/>
      <c r="D2" s="225"/>
      <c r="E2" s="225"/>
      <c r="F2" s="225"/>
      <c r="G2" s="225"/>
    </row>
    <row r="3" spans="1:7" ht="5.25" customHeight="1">
      <c r="A3" s="12"/>
      <c r="B3" s="12"/>
      <c r="C3" s="12"/>
      <c r="D3" s="12"/>
      <c r="E3" s="12"/>
      <c r="F3" s="12"/>
      <c r="G3" s="12"/>
    </row>
    <row r="4" spans="1:7" s="19" customFormat="1" ht="20.25" customHeight="1">
      <c r="A4" s="226" t="s">
        <v>9</v>
      </c>
      <c r="B4" s="227"/>
      <c r="C4" s="226" t="s">
        <v>32</v>
      </c>
      <c r="D4" s="226" t="s">
        <v>33</v>
      </c>
      <c r="E4" s="230" t="s">
        <v>34</v>
      </c>
      <c r="F4" s="231"/>
      <c r="G4" s="226" t="s">
        <v>131</v>
      </c>
    </row>
    <row r="5" spans="1:7" s="19" customFormat="1" ht="24" customHeight="1">
      <c r="A5" s="226"/>
      <c r="B5" s="227"/>
      <c r="C5" s="227" t="s">
        <v>22</v>
      </c>
      <c r="D5" s="227"/>
      <c r="E5" s="228" t="s">
        <v>52</v>
      </c>
      <c r="F5" s="232" t="s">
        <v>53</v>
      </c>
      <c r="G5" s="226"/>
    </row>
    <row r="6" spans="1:7" s="19" customFormat="1" ht="23.25" customHeight="1">
      <c r="A6" s="13" t="s">
        <v>14</v>
      </c>
      <c r="B6" s="13" t="s">
        <v>10</v>
      </c>
      <c r="C6" s="227"/>
      <c r="D6" s="227"/>
      <c r="E6" s="229"/>
      <c r="F6" s="233"/>
      <c r="G6" s="226"/>
    </row>
    <row r="7" spans="1:7" s="19" customFormat="1" ht="23.25" customHeight="1">
      <c r="A7" s="13">
        <v>1</v>
      </c>
      <c r="B7" s="13">
        <v>2</v>
      </c>
      <c r="C7" s="109">
        <v>3</v>
      </c>
      <c r="D7" s="109">
        <v>4</v>
      </c>
      <c r="E7" s="110">
        <v>5</v>
      </c>
      <c r="F7" s="111">
        <v>6</v>
      </c>
      <c r="G7" s="13">
        <v>7</v>
      </c>
    </row>
    <row r="8" spans="1:7" ht="15" customHeight="1">
      <c r="A8" s="234" t="s">
        <v>61</v>
      </c>
      <c r="B8" s="234" t="s">
        <v>8</v>
      </c>
      <c r="C8" s="235" t="s">
        <v>82</v>
      </c>
      <c r="D8" s="14" t="s">
        <v>125</v>
      </c>
      <c r="E8" s="117">
        <f>E9+E14+E15</f>
        <v>308599.12367</v>
      </c>
      <c r="F8" s="117">
        <f>F9+F14+F15</f>
        <v>48676.64099</v>
      </c>
      <c r="G8" s="105">
        <f>F8/E8</f>
        <v>0.15773421651725847</v>
      </c>
    </row>
    <row r="9" spans="1:7" ht="15" customHeight="1">
      <c r="A9" s="234"/>
      <c r="B9" s="234"/>
      <c r="C9" s="235"/>
      <c r="D9" s="15" t="s">
        <v>124</v>
      </c>
      <c r="E9" s="118">
        <f>E11+E12+E13</f>
        <v>308396.44033</v>
      </c>
      <c r="F9" s="118">
        <f>F11+F12+F13</f>
        <v>48676.64099</v>
      </c>
      <c r="G9" s="107">
        <f>F9/E9</f>
        <v>0.15783788210367636</v>
      </c>
    </row>
    <row r="10" spans="1:7" ht="15" customHeight="1">
      <c r="A10" s="234"/>
      <c r="B10" s="234"/>
      <c r="C10" s="235"/>
      <c r="D10" s="16" t="s">
        <v>35</v>
      </c>
      <c r="E10" s="119"/>
      <c r="F10" s="119"/>
      <c r="G10" s="87"/>
    </row>
    <row r="11" spans="1:7" ht="15" customHeight="1">
      <c r="A11" s="234"/>
      <c r="B11" s="234"/>
      <c r="C11" s="235"/>
      <c r="D11" s="16" t="s">
        <v>126</v>
      </c>
      <c r="E11" s="119">
        <f>'ф 1'!N15-'ф 2'!E12-'ф 2'!E13-'ф 2'!E15</f>
        <v>7552.915500073945</v>
      </c>
      <c r="F11" s="119">
        <f>'ф 1'!O15-'ф 2'!F12-'ф 2'!F13-'ф 2'!F15</f>
        <v>2974.4917105699933</v>
      </c>
      <c r="G11" s="106">
        <f>F11/E11</f>
        <v>0.3938203347489949</v>
      </c>
    </row>
    <row r="12" spans="1:7" ht="15" customHeight="1">
      <c r="A12" s="234"/>
      <c r="B12" s="234"/>
      <c r="C12" s="235"/>
      <c r="D12" s="16" t="s">
        <v>127</v>
      </c>
      <c r="E12" s="119">
        <f>('[1]Sheet1'!$H$47+'[1]Sheet1'!$H$36+'[1]Sheet1'!$H$35+'[1]Sheet1'!$H$24+'[1]Sheet1'!$H$13)/1000</f>
        <v>82920.72468998595</v>
      </c>
      <c r="F12" s="119">
        <f>('[1]Sheet1'!$N$47+'[1]Sheet1'!$N$36+'[1]Sheet1'!$N$35+'[1]Sheet1'!$N$24+'[1]Sheet1'!$N$13)/1000</f>
        <v>12598.730335391701</v>
      </c>
      <c r="G12" s="106">
        <f>F12/E12</f>
        <v>0.15193705050811268</v>
      </c>
    </row>
    <row r="13" spans="1:7" ht="15" customHeight="1">
      <c r="A13" s="234"/>
      <c r="B13" s="234"/>
      <c r="C13" s="235"/>
      <c r="D13" s="16" t="s">
        <v>128</v>
      </c>
      <c r="E13" s="119">
        <f>'[1]Sheet1'!$H$46/1000</f>
        <v>217922.8001399401</v>
      </c>
      <c r="F13" s="119">
        <f>'[1]Sheet1'!$N$46/1000</f>
        <v>33103.418944038305</v>
      </c>
      <c r="G13" s="106">
        <f>F13/E13</f>
        <v>0.15190433916405624</v>
      </c>
    </row>
    <row r="14" spans="1:7" ht="27" customHeight="1">
      <c r="A14" s="234"/>
      <c r="B14" s="234"/>
      <c r="C14" s="235"/>
      <c r="D14" s="15" t="s">
        <v>129</v>
      </c>
      <c r="E14" s="119">
        <v>0</v>
      </c>
      <c r="F14" s="119">
        <v>0</v>
      </c>
      <c r="G14" s="106">
        <v>0</v>
      </c>
    </row>
    <row r="15" spans="1:7" ht="13.5" customHeight="1">
      <c r="A15" s="234"/>
      <c r="B15" s="234"/>
      <c r="C15" s="235"/>
      <c r="D15" s="17" t="s">
        <v>130</v>
      </c>
      <c r="E15" s="119">
        <f>'[1]Sheet1'!$H$22/1000</f>
        <v>202.68334</v>
      </c>
      <c r="F15" s="119">
        <f>'[1]Sheet1'!$N$22/1000</f>
        <v>0</v>
      </c>
      <c r="G15" s="106">
        <f>F15/E15</f>
        <v>0</v>
      </c>
    </row>
    <row r="16" spans="1:3" ht="0.75" customHeight="1" hidden="1">
      <c r="A16" s="234"/>
      <c r="B16" s="234"/>
      <c r="C16" s="235"/>
    </row>
    <row r="17" spans="1:3" ht="0.75" customHeight="1">
      <c r="A17" s="234"/>
      <c r="B17" s="234"/>
      <c r="C17" s="235"/>
    </row>
    <row r="18" spans="5:7" ht="15" hidden="1">
      <c r="E18" s="139" t="e">
        <f>'ф 1'!#REF!</f>
        <v>#REF!</v>
      </c>
      <c r="F18" s="139" t="e">
        <f>'ф 1'!#REF!</f>
        <v>#REF!</v>
      </c>
      <c r="G18" s="138" t="e">
        <f>F18/E18</f>
        <v>#REF!</v>
      </c>
    </row>
    <row r="21" ht="15">
      <c r="E21" s="137"/>
    </row>
  </sheetData>
  <sheetProtection/>
  <mergeCells count="11">
    <mergeCell ref="A8:A17"/>
    <mergeCell ref="B8:B17"/>
    <mergeCell ref="C8:C17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8">
      <selection activeCell="I19" sqref="I19"/>
    </sheetView>
  </sheetViews>
  <sheetFormatPr defaultColWidth="8.8515625" defaultRowHeight="15"/>
  <cols>
    <col min="1" max="4" width="3.00390625" style="36" customWidth="1"/>
    <col min="5" max="5" width="31.421875" style="36" customWidth="1"/>
    <col min="6" max="6" width="12.421875" style="68" customWidth="1"/>
    <col min="7" max="7" width="9.57421875" style="36" customWidth="1"/>
    <col min="8" max="8" width="8.8515625" style="36" customWidth="1"/>
    <col min="9" max="9" width="61.28125" style="127" customWidth="1"/>
    <col min="10" max="10" width="60.57421875" style="43" customWidth="1"/>
    <col min="11" max="11" width="14.421875" style="42" customWidth="1"/>
    <col min="12" max="16384" width="8.8515625" style="36" customWidth="1"/>
  </cols>
  <sheetData>
    <row r="1" spans="1:12" ht="45" customHeight="1">
      <c r="A1" s="26"/>
      <c r="B1" s="26"/>
      <c r="C1" s="26"/>
      <c r="D1" s="26"/>
      <c r="E1" s="26"/>
      <c r="F1" s="66"/>
      <c r="G1" s="26"/>
      <c r="H1" s="26"/>
      <c r="I1" s="30"/>
      <c r="J1" s="31"/>
      <c r="K1" s="31"/>
      <c r="L1" s="32"/>
    </row>
    <row r="2" spans="1:10" ht="12.75">
      <c r="A2" s="238" t="s">
        <v>50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1.25">
      <c r="A3" s="33"/>
      <c r="B3" s="33"/>
      <c r="C3" s="33"/>
      <c r="D3" s="27"/>
      <c r="E3" s="27"/>
      <c r="F3" s="66"/>
      <c r="G3" s="27"/>
      <c r="H3" s="66"/>
      <c r="I3" s="27"/>
      <c r="J3" s="34"/>
    </row>
    <row r="4" spans="1:11" ht="45" customHeight="1">
      <c r="A4" s="240" t="s">
        <v>9</v>
      </c>
      <c r="B4" s="241"/>
      <c r="C4" s="241"/>
      <c r="D4" s="242"/>
      <c r="E4" s="243" t="s">
        <v>15</v>
      </c>
      <c r="F4" s="243" t="s">
        <v>0</v>
      </c>
      <c r="G4" s="243" t="s">
        <v>48</v>
      </c>
      <c r="H4" s="243" t="s">
        <v>49</v>
      </c>
      <c r="I4" s="243" t="s">
        <v>6</v>
      </c>
      <c r="J4" s="245" t="s">
        <v>38</v>
      </c>
      <c r="K4" s="236" t="s">
        <v>39</v>
      </c>
    </row>
    <row r="5" spans="1:11" ht="21" customHeight="1">
      <c r="A5" s="25" t="s">
        <v>14</v>
      </c>
      <c r="B5" s="25" t="s">
        <v>10</v>
      </c>
      <c r="C5" s="25" t="s">
        <v>11</v>
      </c>
      <c r="D5" s="25" t="s">
        <v>12</v>
      </c>
      <c r="E5" s="244"/>
      <c r="F5" s="244"/>
      <c r="G5" s="244"/>
      <c r="H5" s="244"/>
      <c r="I5" s="243"/>
      <c r="J5" s="246"/>
      <c r="K5" s="237"/>
    </row>
    <row r="6" spans="1:11" s="50" customFormat="1" ht="60" customHeight="1">
      <c r="A6" s="46">
        <v>11</v>
      </c>
      <c r="B6" s="46">
        <v>1</v>
      </c>
      <c r="C6" s="46"/>
      <c r="D6" s="46"/>
      <c r="E6" s="47" t="s">
        <v>83</v>
      </c>
      <c r="F6" s="78" t="s">
        <v>170</v>
      </c>
      <c r="G6" s="48"/>
      <c r="H6" s="77"/>
      <c r="I6" s="46"/>
      <c r="J6" s="49"/>
      <c r="K6" s="72"/>
    </row>
    <row r="7" spans="1:11" s="53" customFormat="1" ht="81" customHeight="1">
      <c r="A7" s="93" t="s">
        <v>61</v>
      </c>
      <c r="B7" s="93" t="s">
        <v>8</v>
      </c>
      <c r="C7" s="93" t="s">
        <v>16</v>
      </c>
      <c r="D7" s="94"/>
      <c r="E7" s="95" t="s">
        <v>84</v>
      </c>
      <c r="F7" s="25" t="s">
        <v>170</v>
      </c>
      <c r="G7" s="97" t="s">
        <v>184</v>
      </c>
      <c r="H7" s="97"/>
      <c r="I7" s="126" t="s">
        <v>86</v>
      </c>
      <c r="J7" s="96"/>
      <c r="K7" s="98"/>
    </row>
    <row r="8" spans="1:11" s="53" customFormat="1" ht="99" customHeight="1">
      <c r="A8" s="51" t="s">
        <v>61</v>
      </c>
      <c r="B8" s="51" t="s">
        <v>8</v>
      </c>
      <c r="C8" s="51" t="s">
        <v>21</v>
      </c>
      <c r="D8" s="112">
        <v>1</v>
      </c>
      <c r="E8" s="52" t="s">
        <v>63</v>
      </c>
      <c r="F8" s="25" t="s">
        <v>170</v>
      </c>
      <c r="G8" s="97" t="s">
        <v>184</v>
      </c>
      <c r="H8" s="73"/>
      <c r="I8" s="130" t="s">
        <v>192</v>
      </c>
      <c r="J8" s="130" t="s">
        <v>191</v>
      </c>
      <c r="K8" s="25"/>
    </row>
    <row r="9" spans="1:11" s="53" customFormat="1" ht="64.5" customHeight="1">
      <c r="A9" s="51" t="s">
        <v>61</v>
      </c>
      <c r="B9" s="51" t="s">
        <v>8</v>
      </c>
      <c r="C9" s="51" t="s">
        <v>21</v>
      </c>
      <c r="D9" s="112">
        <v>2</v>
      </c>
      <c r="E9" s="52" t="s">
        <v>64</v>
      </c>
      <c r="F9" s="25" t="s">
        <v>170</v>
      </c>
      <c r="G9" s="97" t="s">
        <v>184</v>
      </c>
      <c r="H9" s="73"/>
      <c r="I9" s="130" t="s">
        <v>186</v>
      </c>
      <c r="J9" s="130" t="s">
        <v>185</v>
      </c>
      <c r="K9" s="143"/>
    </row>
    <row r="10" spans="1:11" s="53" customFormat="1" ht="45.75" customHeight="1">
      <c r="A10" s="51" t="s">
        <v>61</v>
      </c>
      <c r="B10" s="51" t="s">
        <v>8</v>
      </c>
      <c r="C10" s="51" t="s">
        <v>21</v>
      </c>
      <c r="D10" s="112">
        <v>3</v>
      </c>
      <c r="E10" s="54" t="s">
        <v>67</v>
      </c>
      <c r="F10" s="25" t="s">
        <v>170</v>
      </c>
      <c r="G10" s="97" t="s">
        <v>184</v>
      </c>
      <c r="H10" s="73"/>
      <c r="I10" s="130" t="s">
        <v>187</v>
      </c>
      <c r="J10" s="130" t="s">
        <v>188</v>
      </c>
      <c r="K10" s="115"/>
    </row>
    <row r="11" spans="1:11" s="53" customFormat="1" ht="60.75" customHeight="1">
      <c r="A11" s="51" t="s">
        <v>61</v>
      </c>
      <c r="B11" s="51" t="s">
        <v>8</v>
      </c>
      <c r="C11" s="51" t="s">
        <v>21</v>
      </c>
      <c r="D11" s="112">
        <v>4</v>
      </c>
      <c r="E11" s="54" t="s">
        <v>98</v>
      </c>
      <c r="F11" s="25" t="s">
        <v>170</v>
      </c>
      <c r="G11" s="97" t="s">
        <v>184</v>
      </c>
      <c r="H11" s="73" t="s">
        <v>137</v>
      </c>
      <c r="I11" s="130" t="s">
        <v>189</v>
      </c>
      <c r="J11" s="130" t="s">
        <v>190</v>
      </c>
      <c r="K11" s="115"/>
    </row>
    <row r="12" spans="1:11" s="53" customFormat="1" ht="58.5" customHeight="1">
      <c r="A12" s="51" t="s">
        <v>61</v>
      </c>
      <c r="B12" s="51" t="s">
        <v>8</v>
      </c>
      <c r="C12" s="51" t="s">
        <v>21</v>
      </c>
      <c r="D12" s="112">
        <v>5</v>
      </c>
      <c r="E12" s="52" t="s">
        <v>68</v>
      </c>
      <c r="F12" s="25" t="s">
        <v>170</v>
      </c>
      <c r="G12" s="97" t="s">
        <v>184</v>
      </c>
      <c r="H12" s="73"/>
      <c r="I12" s="130" t="s">
        <v>193</v>
      </c>
      <c r="J12" s="130" t="s">
        <v>194</v>
      </c>
      <c r="K12" s="115"/>
    </row>
    <row r="13" spans="1:11" s="53" customFormat="1" ht="57" customHeight="1">
      <c r="A13" s="51" t="s">
        <v>61</v>
      </c>
      <c r="B13" s="51" t="s">
        <v>8</v>
      </c>
      <c r="C13" s="51" t="s">
        <v>21</v>
      </c>
      <c r="D13" s="112">
        <v>6</v>
      </c>
      <c r="E13" s="52" t="s">
        <v>69</v>
      </c>
      <c r="F13" s="25" t="s">
        <v>170</v>
      </c>
      <c r="G13" s="97" t="s">
        <v>184</v>
      </c>
      <c r="H13" s="73" t="s">
        <v>137</v>
      </c>
      <c r="I13" s="130" t="s">
        <v>195</v>
      </c>
      <c r="J13" s="130" t="s">
        <v>196</v>
      </c>
      <c r="K13" s="170"/>
    </row>
    <row r="14" spans="1:11" s="53" customFormat="1" ht="57" customHeight="1">
      <c r="A14" s="51" t="s">
        <v>61</v>
      </c>
      <c r="B14" s="51" t="s">
        <v>8</v>
      </c>
      <c r="C14" s="51" t="s">
        <v>21</v>
      </c>
      <c r="D14" s="112">
        <v>7</v>
      </c>
      <c r="E14" s="52" t="s">
        <v>159</v>
      </c>
      <c r="F14" s="25" t="s">
        <v>170</v>
      </c>
      <c r="G14" s="97" t="s">
        <v>184</v>
      </c>
      <c r="H14" s="73" t="s">
        <v>137</v>
      </c>
      <c r="I14" s="130" t="s">
        <v>197</v>
      </c>
      <c r="J14" s="130" t="s">
        <v>198</v>
      </c>
      <c r="K14" s="170"/>
    </row>
    <row r="15" spans="1:11" s="50" customFormat="1" ht="103.5" customHeight="1">
      <c r="A15" s="93" t="s">
        <v>61</v>
      </c>
      <c r="B15" s="93" t="s">
        <v>8</v>
      </c>
      <c r="C15" s="93" t="s">
        <v>13</v>
      </c>
      <c r="D15" s="93"/>
      <c r="E15" s="99" t="s">
        <v>85</v>
      </c>
      <c r="F15" s="25" t="s">
        <v>170</v>
      </c>
      <c r="G15" s="97" t="s">
        <v>184</v>
      </c>
      <c r="H15" s="97"/>
      <c r="I15" s="99" t="s">
        <v>87</v>
      </c>
      <c r="J15" s="142"/>
      <c r="K15" s="101"/>
    </row>
    <row r="16" spans="1:11" s="53" customFormat="1" ht="34.5" customHeight="1" hidden="1">
      <c r="A16" s="51" t="s">
        <v>61</v>
      </c>
      <c r="B16" s="51" t="s">
        <v>8</v>
      </c>
      <c r="C16" s="51" t="s">
        <v>13</v>
      </c>
      <c r="D16" s="51" t="s">
        <v>8</v>
      </c>
      <c r="E16" s="54" t="s">
        <v>94</v>
      </c>
      <c r="F16" s="25" t="s">
        <v>170</v>
      </c>
      <c r="G16" s="97" t="s">
        <v>184</v>
      </c>
      <c r="H16" s="73"/>
      <c r="I16" s="73"/>
      <c r="J16" s="67"/>
      <c r="K16" s="116"/>
    </row>
    <row r="17" spans="1:11" s="53" customFormat="1" ht="60.75" customHeight="1">
      <c r="A17" s="51" t="s">
        <v>61</v>
      </c>
      <c r="B17" s="51" t="s">
        <v>8</v>
      </c>
      <c r="C17" s="51" t="s">
        <v>13</v>
      </c>
      <c r="D17" s="51" t="s">
        <v>7</v>
      </c>
      <c r="E17" s="54" t="s">
        <v>95</v>
      </c>
      <c r="F17" s="25" t="s">
        <v>170</v>
      </c>
      <c r="G17" s="97" t="s">
        <v>184</v>
      </c>
      <c r="H17" s="73"/>
      <c r="I17" s="130" t="s">
        <v>199</v>
      </c>
      <c r="J17" s="130" t="s">
        <v>200</v>
      </c>
      <c r="K17" s="116"/>
    </row>
    <row r="18" spans="1:11" s="50" customFormat="1" ht="60.75" customHeight="1" hidden="1">
      <c r="A18" s="51" t="s">
        <v>61</v>
      </c>
      <c r="B18" s="51" t="s">
        <v>8</v>
      </c>
      <c r="C18" s="51" t="s">
        <v>13</v>
      </c>
      <c r="D18" s="51" t="s">
        <v>96</v>
      </c>
      <c r="E18" s="54" t="s">
        <v>74</v>
      </c>
      <c r="F18" s="25" t="s">
        <v>170</v>
      </c>
      <c r="G18" s="97" t="s">
        <v>184</v>
      </c>
      <c r="H18" s="73"/>
      <c r="I18" s="73"/>
      <c r="J18" s="102"/>
      <c r="K18" s="103"/>
    </row>
    <row r="19" spans="1:11" s="50" customFormat="1" ht="57.75" customHeight="1">
      <c r="A19" s="93" t="s">
        <v>61</v>
      </c>
      <c r="B19" s="93" t="s">
        <v>8</v>
      </c>
      <c r="C19" s="93" t="s">
        <v>76</v>
      </c>
      <c r="D19" s="93" t="s">
        <v>96</v>
      </c>
      <c r="E19" s="99" t="s">
        <v>75</v>
      </c>
      <c r="F19" s="25" t="s">
        <v>170</v>
      </c>
      <c r="G19" s="97" t="s">
        <v>184</v>
      </c>
      <c r="H19" s="97"/>
      <c r="I19" s="131" t="s">
        <v>172</v>
      </c>
      <c r="J19" s="144" t="s">
        <v>176</v>
      </c>
      <c r="K19" s="100"/>
    </row>
    <row r="20" spans="1:11" s="50" customFormat="1" ht="55.5" customHeight="1">
      <c r="A20" s="93" t="s">
        <v>61</v>
      </c>
      <c r="B20" s="93" t="s">
        <v>8</v>
      </c>
      <c r="C20" s="93" t="s">
        <v>155</v>
      </c>
      <c r="D20" s="93"/>
      <c r="E20" s="99" t="s">
        <v>162</v>
      </c>
      <c r="F20" s="25" t="s">
        <v>170</v>
      </c>
      <c r="G20" s="97" t="s">
        <v>184</v>
      </c>
      <c r="H20" s="97"/>
      <c r="I20" s="131" t="s">
        <v>163</v>
      </c>
      <c r="J20" s="144"/>
      <c r="K20" s="100"/>
    </row>
    <row r="21" spans="1:11" s="50" customFormat="1" ht="56.25">
      <c r="A21" s="51" t="s">
        <v>61</v>
      </c>
      <c r="B21" s="51" t="s">
        <v>8</v>
      </c>
      <c r="C21" s="51" t="s">
        <v>155</v>
      </c>
      <c r="D21" s="51" t="s">
        <v>8</v>
      </c>
      <c r="E21" s="54" t="s">
        <v>161</v>
      </c>
      <c r="F21" s="25" t="s">
        <v>170</v>
      </c>
      <c r="G21" s="97" t="s">
        <v>184</v>
      </c>
      <c r="H21" s="73"/>
      <c r="I21" s="171" t="s">
        <v>161</v>
      </c>
      <c r="J21" s="145"/>
      <c r="K21" s="103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2362204724409449" right="0.1968503937007874" top="0.62" bottom="0.2362204724409449" header="0.5118110236220472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"/>
  <sheetViews>
    <sheetView zoomScalePageLayoutView="0" workbookViewId="0" topLeftCell="A1">
      <selection activeCell="C7" sqref="C7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2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2" customFormat="1" ht="13.5" customHeight="1">
      <c r="A2" s="249" t="s">
        <v>56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12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>
      <c r="A4" s="250" t="s">
        <v>9</v>
      </c>
      <c r="B4" s="250"/>
      <c r="C4" s="247" t="s">
        <v>27</v>
      </c>
      <c r="D4" s="247" t="s">
        <v>1</v>
      </c>
      <c r="E4" s="247" t="s">
        <v>2</v>
      </c>
      <c r="F4" s="247" t="s">
        <v>3</v>
      </c>
      <c r="G4" s="247" t="s">
        <v>132</v>
      </c>
      <c r="H4" s="247" t="s">
        <v>133</v>
      </c>
      <c r="I4" s="247" t="s">
        <v>5</v>
      </c>
      <c r="J4" s="247" t="s">
        <v>134</v>
      </c>
      <c r="K4" s="247" t="s">
        <v>135</v>
      </c>
    </row>
    <row r="5" spans="1:11" ht="56.25" customHeight="1">
      <c r="A5" s="8" t="s">
        <v>14</v>
      </c>
      <c r="B5" s="8" t="s">
        <v>10</v>
      </c>
      <c r="C5" s="251"/>
      <c r="D5" s="248" t="s">
        <v>4</v>
      </c>
      <c r="E5" s="248" t="s">
        <v>22</v>
      </c>
      <c r="F5" s="248"/>
      <c r="G5" s="248"/>
      <c r="H5" s="248"/>
      <c r="I5" s="248"/>
      <c r="J5" s="248"/>
      <c r="K5" s="248"/>
    </row>
    <row r="6" spans="1:11" ht="13.5" customHeight="1">
      <c r="A6" s="56" t="s">
        <v>61</v>
      </c>
      <c r="B6" s="8">
        <v>1</v>
      </c>
      <c r="C6" s="8">
        <v>935</v>
      </c>
      <c r="D6" s="252" t="s">
        <v>88</v>
      </c>
      <c r="E6" s="253"/>
      <c r="F6" s="253"/>
      <c r="G6" s="253"/>
      <c r="H6" s="253"/>
      <c r="I6" s="253"/>
      <c r="J6" s="253"/>
      <c r="K6" s="254"/>
    </row>
    <row r="7" spans="7:11" ht="15">
      <c r="G7" s="55"/>
      <c r="H7" s="55"/>
      <c r="I7" s="55"/>
      <c r="J7" s="55"/>
      <c r="K7" s="55"/>
    </row>
  </sheetData>
  <sheetProtection/>
  <mergeCells count="12">
    <mergeCell ref="D6:K6"/>
    <mergeCell ref="F4:F5"/>
    <mergeCell ref="G4:G5"/>
    <mergeCell ref="H4:H5"/>
    <mergeCell ref="I4:I5"/>
    <mergeCell ref="J4:J5"/>
    <mergeCell ref="K4:K5"/>
    <mergeCell ref="A2:K2"/>
    <mergeCell ref="A4:B4"/>
    <mergeCell ref="C4:C5"/>
    <mergeCell ref="D4:D5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PageLayoutView="0" workbookViewId="0" topLeftCell="A1">
      <selection activeCell="J9" sqref="J9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8" width="10.421875" style="35" customWidth="1"/>
    <col min="9" max="9" width="11.8515625" style="35" customWidth="1"/>
    <col min="10" max="10" width="10.7109375" style="35" customWidth="1"/>
    <col min="11" max="11" width="30.28125" style="35" customWidth="1"/>
    <col min="12" max="12" width="8.8515625" style="44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238" t="s">
        <v>40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243" t="s">
        <v>9</v>
      </c>
      <c r="B4" s="262"/>
      <c r="C4" s="243" t="s">
        <v>17</v>
      </c>
      <c r="D4" s="243" t="s">
        <v>18</v>
      </c>
      <c r="E4" s="243" t="s">
        <v>19</v>
      </c>
      <c r="F4" s="243" t="s">
        <v>20</v>
      </c>
      <c r="G4" s="243"/>
      <c r="H4" s="243"/>
      <c r="I4" s="245" t="s">
        <v>57</v>
      </c>
      <c r="J4" s="245" t="s">
        <v>136</v>
      </c>
      <c r="K4" s="245" t="s">
        <v>51</v>
      </c>
      <c r="L4" s="45"/>
    </row>
    <row r="5" spans="1:12" s="36" customFormat="1" ht="52.5" customHeight="1">
      <c r="A5" s="262"/>
      <c r="B5" s="262"/>
      <c r="C5" s="243"/>
      <c r="D5" s="243"/>
      <c r="E5" s="243"/>
      <c r="F5" s="243" t="s">
        <v>173</v>
      </c>
      <c r="G5" s="243" t="s">
        <v>177</v>
      </c>
      <c r="H5" s="243" t="s">
        <v>178</v>
      </c>
      <c r="I5" s="258"/>
      <c r="J5" s="258"/>
      <c r="K5" s="260"/>
      <c r="L5" s="45"/>
    </row>
    <row r="6" spans="1:12" s="36" customFormat="1" ht="33" customHeight="1">
      <c r="A6" s="28" t="s">
        <v>14</v>
      </c>
      <c r="B6" s="28" t="s">
        <v>10</v>
      </c>
      <c r="C6" s="243"/>
      <c r="D6" s="262"/>
      <c r="E6" s="262"/>
      <c r="F6" s="243"/>
      <c r="G6" s="243"/>
      <c r="H6" s="243"/>
      <c r="I6" s="259"/>
      <c r="J6" s="259"/>
      <c r="K6" s="261"/>
      <c r="L6" s="45"/>
    </row>
    <row r="7" spans="1:11" ht="24.75" customHeight="1">
      <c r="A7" s="7" t="s">
        <v>8</v>
      </c>
      <c r="B7" s="7" t="s">
        <v>7</v>
      </c>
      <c r="C7" s="8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4">
        <v>11</v>
      </c>
    </row>
    <row r="8" spans="1:11" ht="15">
      <c r="A8" s="9" t="s">
        <v>61</v>
      </c>
      <c r="B8" s="7" t="s">
        <v>8</v>
      </c>
      <c r="C8" s="8"/>
      <c r="D8" s="257" t="s">
        <v>89</v>
      </c>
      <c r="E8" s="257"/>
      <c r="F8" s="257"/>
      <c r="G8" s="257"/>
      <c r="H8" s="257"/>
      <c r="I8" s="257"/>
      <c r="J8" s="257"/>
      <c r="K8" s="257"/>
    </row>
    <row r="9" spans="1:11" ht="78.75">
      <c r="A9" s="37"/>
      <c r="B9" s="7"/>
      <c r="C9" s="6">
        <v>1</v>
      </c>
      <c r="D9" s="38" t="s">
        <v>90</v>
      </c>
      <c r="E9" s="39" t="s">
        <v>92</v>
      </c>
      <c r="F9" s="40">
        <v>100</v>
      </c>
      <c r="G9" s="40">
        <v>100</v>
      </c>
      <c r="H9" s="40">
        <v>100</v>
      </c>
      <c r="I9" s="104">
        <v>1</v>
      </c>
      <c r="J9" s="104">
        <f>G9/F9</f>
        <v>1</v>
      </c>
      <c r="K9" s="8"/>
    </row>
    <row r="10" spans="1:11" ht="24.75" customHeight="1">
      <c r="A10" s="37"/>
      <c r="B10" s="7"/>
      <c r="C10" s="6">
        <v>2</v>
      </c>
      <c r="D10" s="38" t="s">
        <v>91</v>
      </c>
      <c r="E10" s="6" t="s">
        <v>93</v>
      </c>
      <c r="F10" s="70">
        <v>3.8</v>
      </c>
      <c r="G10" s="70">
        <v>0</v>
      </c>
      <c r="H10" s="70">
        <v>0</v>
      </c>
      <c r="I10" s="74">
        <v>1</v>
      </c>
      <c r="J10" s="29">
        <f>H10/F10</f>
        <v>0</v>
      </c>
      <c r="K10" s="8"/>
    </row>
    <row r="11" spans="1:11" ht="47.25" customHeight="1">
      <c r="A11" s="37"/>
      <c r="B11" s="7"/>
      <c r="C11" s="6">
        <v>3</v>
      </c>
      <c r="D11" s="38" t="s">
        <v>165</v>
      </c>
      <c r="E11" s="6" t="s">
        <v>166</v>
      </c>
      <c r="F11" s="70">
        <v>0</v>
      </c>
      <c r="G11" s="70">
        <v>0</v>
      </c>
      <c r="H11" s="70">
        <v>0</v>
      </c>
      <c r="I11" s="74">
        <v>1</v>
      </c>
      <c r="J11" s="29">
        <v>0</v>
      </c>
      <c r="K11" s="8"/>
    </row>
    <row r="13" spans="1:12" s="58" customFormat="1" ht="42.75" customHeight="1">
      <c r="A13" s="256" t="s">
        <v>58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57"/>
    </row>
    <row r="14" s="58" customFormat="1" ht="15">
      <c r="L14" s="57"/>
    </row>
    <row r="15" spans="1:12" s="58" customFormat="1" ht="15">
      <c r="A15" s="255" t="s">
        <v>59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57"/>
    </row>
  </sheetData>
  <sheetProtection/>
  <mergeCells count="15">
    <mergeCell ref="B2:K2"/>
    <mergeCell ref="F5:F6"/>
    <mergeCell ref="G5:G6"/>
    <mergeCell ref="A4:B5"/>
    <mergeCell ref="H5:H6"/>
    <mergeCell ref="F4:H4"/>
    <mergeCell ref="C4:C6"/>
    <mergeCell ref="D4:D6"/>
    <mergeCell ref="E4:E6"/>
    <mergeCell ref="A15:K15"/>
    <mergeCell ref="A13:K13"/>
    <mergeCell ref="D8:K8"/>
    <mergeCell ref="I4:I6"/>
    <mergeCell ref="J4:J6"/>
    <mergeCell ref="K4:K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12" customFormat="1" ht="13.5" customHeight="1">
      <c r="A1" s="5"/>
      <c r="B1" s="5"/>
      <c r="C1" s="5"/>
      <c r="D1" s="5"/>
      <c r="E1" s="5"/>
      <c r="F1" s="5"/>
      <c r="G1" s="5"/>
      <c r="H1" s="3"/>
    </row>
    <row r="2" spans="1:9" s="12" customFormat="1" ht="13.5" customHeight="1">
      <c r="A2" s="263" t="s">
        <v>41</v>
      </c>
      <c r="B2" s="263"/>
      <c r="C2" s="263"/>
      <c r="D2" s="263"/>
      <c r="E2" s="263"/>
      <c r="F2" s="23"/>
      <c r="G2" s="23"/>
      <c r="H2" s="23"/>
      <c r="I2" s="23"/>
    </row>
    <row r="3" spans="1:9" s="12" customFormat="1" ht="13.5" customHeight="1">
      <c r="A3" s="5"/>
      <c r="B3" s="4"/>
      <c r="C3" s="4"/>
      <c r="D3" s="4"/>
      <c r="E3" s="4"/>
      <c r="F3" s="4"/>
      <c r="G3" s="4"/>
      <c r="H3" s="4"/>
      <c r="I3" s="4"/>
    </row>
    <row r="4" spans="1:5" s="22" customFormat="1" ht="32.25" customHeight="1">
      <c r="A4" s="21" t="s">
        <v>17</v>
      </c>
      <c r="B4" s="21" t="s">
        <v>42</v>
      </c>
      <c r="C4" s="21" t="s">
        <v>43</v>
      </c>
      <c r="D4" s="21" t="s">
        <v>44</v>
      </c>
      <c r="E4" s="21" t="s">
        <v>45</v>
      </c>
    </row>
    <row r="5" spans="1:5" ht="15">
      <c r="A5" s="20">
        <v>1</v>
      </c>
      <c r="B5" s="20" t="s">
        <v>119</v>
      </c>
      <c r="C5" s="41">
        <v>43888</v>
      </c>
      <c r="D5" s="129">
        <v>226</v>
      </c>
      <c r="E5" s="20" t="s">
        <v>97</v>
      </c>
    </row>
    <row r="6" spans="1:5" ht="20.25" customHeight="1" hidden="1">
      <c r="A6" s="20"/>
      <c r="B6" s="20"/>
      <c r="C6" s="41"/>
      <c r="D6" s="129"/>
      <c r="E6" s="20"/>
    </row>
    <row r="7" spans="1:5" ht="15" hidden="1">
      <c r="A7" s="20"/>
      <c r="B7" s="20"/>
      <c r="C7" s="41"/>
      <c r="D7" s="129"/>
      <c r="E7" s="20"/>
    </row>
    <row r="8" spans="1:5" ht="15" hidden="1">
      <c r="A8" s="20"/>
      <c r="B8" s="20"/>
      <c r="C8" s="41"/>
      <c r="D8" s="129"/>
      <c r="E8" s="20"/>
    </row>
    <row r="9" spans="1:5" ht="15" hidden="1">
      <c r="A9" s="20"/>
      <c r="B9" s="20"/>
      <c r="C9" s="41"/>
      <c r="D9" s="129"/>
      <c r="E9" s="20"/>
    </row>
    <row r="10" spans="1:5" ht="15" hidden="1">
      <c r="A10" s="20"/>
      <c r="B10" s="20"/>
      <c r="C10" s="20"/>
      <c r="D10" s="129"/>
      <c r="E10" s="20"/>
    </row>
    <row r="11" spans="1:5" ht="15" hidden="1">
      <c r="A11" s="20"/>
      <c r="B11" s="20"/>
      <c r="C11" s="20"/>
      <c r="D11" s="20"/>
      <c r="E11" s="20"/>
    </row>
    <row r="12" spans="1:5" ht="15" hidden="1">
      <c r="A12" s="20"/>
      <c r="B12" s="20"/>
      <c r="C12" s="20"/>
      <c r="D12" s="20"/>
      <c r="E12" s="20"/>
    </row>
    <row r="13" spans="1:5" ht="15">
      <c r="A13" s="156">
        <v>2</v>
      </c>
      <c r="B13" s="20" t="s">
        <v>119</v>
      </c>
      <c r="C13" s="41">
        <v>44195</v>
      </c>
      <c r="D13" s="129">
        <v>1777</v>
      </c>
      <c r="E13" s="20" t="s">
        <v>97</v>
      </c>
    </row>
    <row r="14" spans="1:5" ht="22.5">
      <c r="A14" s="156">
        <v>3</v>
      </c>
      <c r="B14" s="20" t="s">
        <v>119</v>
      </c>
      <c r="C14" s="41">
        <v>44313</v>
      </c>
      <c r="D14" s="129">
        <v>568</v>
      </c>
      <c r="E14" s="20" t="s">
        <v>174</v>
      </c>
    </row>
    <row r="15" spans="1:5" ht="15">
      <c r="A15" s="113"/>
      <c r="B15" s="113"/>
      <c r="C15" s="113"/>
      <c r="D15" s="113"/>
      <c r="E15" s="113"/>
    </row>
    <row r="16" ht="15">
      <c r="C16" s="113"/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zoomScalePageLayoutView="0" workbookViewId="0" topLeftCell="A1">
      <selection activeCell="A17" sqref="A17:J17"/>
    </sheetView>
  </sheetViews>
  <sheetFormatPr defaultColWidth="9.140625" defaultRowHeight="15"/>
  <cols>
    <col min="1" max="2" width="5.140625" style="0" customWidth="1"/>
    <col min="3" max="3" width="29.00390625" style="0" customWidth="1"/>
    <col min="4" max="4" width="17.28125" style="0" customWidth="1"/>
    <col min="5" max="5" width="16.7109375" style="0" customWidth="1"/>
    <col min="6" max="6" width="13.00390625" style="0" customWidth="1"/>
    <col min="7" max="7" width="14.28125" style="0" customWidth="1"/>
    <col min="8" max="8" width="12.140625" style="0" customWidth="1"/>
    <col min="9" max="9" width="12.7109375" style="0" customWidth="1"/>
    <col min="10" max="10" width="13.7109375" style="0" customWidth="1"/>
  </cols>
  <sheetData>
    <row r="1" spans="1:10" ht="15">
      <c r="A1" s="224" t="s">
        <v>99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67.5">
      <c r="A3" s="269" t="s">
        <v>9</v>
      </c>
      <c r="B3" s="270"/>
      <c r="C3" s="271" t="s">
        <v>32</v>
      </c>
      <c r="D3" s="273" t="s">
        <v>100</v>
      </c>
      <c r="E3" s="275" t="s">
        <v>101</v>
      </c>
      <c r="F3" s="80" t="s">
        <v>102</v>
      </c>
      <c r="G3" s="80" t="s">
        <v>103</v>
      </c>
      <c r="H3" s="80" t="s">
        <v>104</v>
      </c>
      <c r="I3" s="80" t="s">
        <v>105</v>
      </c>
      <c r="J3" s="80" t="s">
        <v>106</v>
      </c>
    </row>
    <row r="4" spans="1:10" ht="15">
      <c r="A4" s="28" t="s">
        <v>14</v>
      </c>
      <c r="B4" s="28" t="s">
        <v>10</v>
      </c>
      <c r="C4" s="272"/>
      <c r="D4" s="274"/>
      <c r="E4" s="276"/>
      <c r="F4" s="81" t="s">
        <v>107</v>
      </c>
      <c r="G4" s="81" t="s">
        <v>108</v>
      </c>
      <c r="H4" s="81" t="s">
        <v>109</v>
      </c>
      <c r="I4" s="81" t="s">
        <v>110</v>
      </c>
      <c r="J4" s="81" t="s">
        <v>111</v>
      </c>
    </row>
    <row r="5" spans="1:10" ht="15">
      <c r="A5" s="28" t="s">
        <v>8</v>
      </c>
      <c r="B5" s="28" t="s">
        <v>7</v>
      </c>
      <c r="C5" s="82">
        <v>3</v>
      </c>
      <c r="D5" s="81">
        <v>4</v>
      </c>
      <c r="E5" s="80">
        <v>5</v>
      </c>
      <c r="F5" s="81" t="s">
        <v>112</v>
      </c>
      <c r="G5" s="81">
        <v>7</v>
      </c>
      <c r="H5" s="81">
        <v>8</v>
      </c>
      <c r="I5" s="81">
        <v>9</v>
      </c>
      <c r="J5" s="81" t="s">
        <v>113</v>
      </c>
    </row>
    <row r="6" spans="1:10" ht="54" customHeight="1">
      <c r="A6" s="83" t="s">
        <v>61</v>
      </c>
      <c r="B6" s="83"/>
      <c r="C6" s="128" t="s">
        <v>60</v>
      </c>
      <c r="D6" s="84"/>
      <c r="E6" s="84"/>
      <c r="F6" s="85"/>
      <c r="G6" s="85"/>
      <c r="H6" s="85"/>
      <c r="I6" s="85"/>
      <c r="J6" s="85"/>
    </row>
    <row r="7" spans="1:10" ht="51">
      <c r="A7" s="83" t="s">
        <v>61</v>
      </c>
      <c r="B7" s="83" t="s">
        <v>8</v>
      </c>
      <c r="C7" s="128" t="s">
        <v>60</v>
      </c>
      <c r="D7" s="88" t="s">
        <v>175</v>
      </c>
      <c r="E7" s="88" t="s">
        <v>170</v>
      </c>
      <c r="F7" s="89">
        <v>0.6963</v>
      </c>
      <c r="G7" s="89">
        <v>0.33</v>
      </c>
      <c r="H7" s="89">
        <v>0.33</v>
      </c>
      <c r="I7" s="89">
        <v>0.158</v>
      </c>
      <c r="J7" s="89">
        <v>2.11</v>
      </c>
    </row>
    <row r="8" spans="1:10" ht="1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5">
      <c r="A9" s="266"/>
      <c r="B9" s="266"/>
      <c r="C9" s="266"/>
      <c r="D9" s="266"/>
      <c r="E9" s="266"/>
      <c r="F9" s="266"/>
      <c r="G9" s="86"/>
      <c r="H9" s="86"/>
      <c r="I9" s="86"/>
      <c r="J9" s="86"/>
    </row>
    <row r="10" spans="1:10" ht="15">
      <c r="A10" s="264" t="s">
        <v>206</v>
      </c>
      <c r="B10" s="268"/>
      <c r="C10" s="268"/>
      <c r="D10" s="268"/>
      <c r="E10" s="268"/>
      <c r="F10" s="268"/>
      <c r="G10" s="268"/>
      <c r="H10" s="268"/>
      <c r="I10" s="268"/>
      <c r="J10" s="268"/>
    </row>
    <row r="11" spans="1:10" ht="32.25" customHeight="1">
      <c r="A11" s="267" t="s">
        <v>205</v>
      </c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ht="15">
      <c r="A12" s="268" t="s">
        <v>168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15">
      <c r="A13" s="264" t="s">
        <v>204</v>
      </c>
      <c r="B13" s="268"/>
      <c r="C13" s="268"/>
      <c r="D13" s="268"/>
      <c r="E13" s="268"/>
      <c r="F13" s="268"/>
      <c r="G13" s="268"/>
      <c r="H13" s="268"/>
      <c r="I13" s="268"/>
      <c r="J13" s="268"/>
    </row>
    <row r="14" spans="1:10" ht="15">
      <c r="A14" s="268" t="s">
        <v>202</v>
      </c>
      <c r="B14" s="268"/>
      <c r="C14" s="268"/>
      <c r="D14" s="268"/>
      <c r="E14" s="268"/>
      <c r="F14" s="268"/>
      <c r="G14" s="268"/>
      <c r="H14" s="268"/>
      <c r="I14" s="268"/>
      <c r="J14" s="268"/>
    </row>
    <row r="15" spans="1:10" ht="15">
      <c r="A15" s="264" t="s">
        <v>201</v>
      </c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5">
      <c r="A16" s="268" t="s">
        <v>179</v>
      </c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ht="15">
      <c r="A17" s="264" t="s">
        <v>203</v>
      </c>
      <c r="B17" s="265"/>
      <c r="C17" s="265"/>
      <c r="D17" s="265"/>
      <c r="E17" s="265"/>
      <c r="F17" s="265"/>
      <c r="G17" s="265"/>
      <c r="H17" s="265"/>
      <c r="I17" s="265"/>
      <c r="J17" s="265"/>
    </row>
  </sheetData>
  <sheetProtection/>
  <mergeCells count="14">
    <mergeCell ref="A1:J1"/>
    <mergeCell ref="A3:B3"/>
    <mergeCell ref="C3:C4"/>
    <mergeCell ref="D3:D4"/>
    <mergeCell ref="E3:E4"/>
    <mergeCell ref="A10:J10"/>
    <mergeCell ref="A17:J17"/>
    <mergeCell ref="A9:F9"/>
    <mergeCell ref="A11:J11"/>
    <mergeCell ref="A12:J12"/>
    <mergeCell ref="A13:J13"/>
    <mergeCell ref="A14:J14"/>
    <mergeCell ref="A15:J15"/>
    <mergeCell ref="A16:J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2022-09-15T12:45:54Z</dcterms:modified>
  <cp:category/>
  <cp:version/>
  <cp:contentType/>
  <cp:contentStatus/>
</cp:coreProperties>
</file>